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uharova\Desktop\Práce\Elektronicky 2021\112. Zvýšení zabezpečení přejezdů trati Kolín – Ledečko - (P+R)\Profil\"/>
    </mc:Choice>
  </mc:AlternateContent>
  <bookViews>
    <workbookView xWindow="600" yWindow="105" windowWidth="18570" windowHeight="7560" tabRatio="775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15" r:id="rId5"/>
    <sheet name="Seznam dokumentace stavby" sheetId="8" r:id="rId6"/>
    <sheet name="Seznam SO_XX-XX-XX" sheetId="17" r:id="rId7"/>
    <sheet name="Seznam podobjektů" sheetId="20" r:id="rId8"/>
    <sheet name="Seznam SO_XX-XX-XX_04" sheetId="19" r:id="rId9"/>
    <sheet name="Seznam SK_XX-XX-XX" sheetId="18" r:id="rId10"/>
    <sheet name="Dokumentace dle 499_2006" sheetId="10" r:id="rId11"/>
  </sheets>
  <definedNames>
    <definedName name="_Hlk514684084" localSheetId="10">'Dokumentace dle 499_2006'!$A$44</definedName>
    <definedName name="_Hlk514758472" localSheetId="10">'Dokumentace dle 499_2006'!$A$57</definedName>
    <definedName name="_Hlk514826614" localSheetId="10">'Dokumentace dle 499_2006'!$A$2</definedName>
    <definedName name="_Hlk5216194" localSheetId="10">'Dokumentace dle 499_2006'!$A$12</definedName>
    <definedName name="_xlnm.Print_Area" localSheetId="0">'List stavby'!$A$1:$B$17</definedName>
    <definedName name="_xlnm.Print_Area" localSheetId="2">'Rozpiska_celé stavby'!$A$1:$AQ$51</definedName>
    <definedName name="_xlnm.Print_Area" localSheetId="4">'Rozpiska_vložené přílohy'!$A$1:$AQ$17</definedName>
    <definedName name="_xlnm.Print_Area" localSheetId="3">Rozpiska_základní!$A$1:$AX$51</definedName>
  </definedNames>
  <calcPr calcId="162913"/>
</workbook>
</file>

<file path=xl/calcChain.xml><?xml version="1.0" encoding="utf-8"?>
<calcChain xmlns="http://schemas.openxmlformats.org/spreadsheetml/2006/main">
  <c r="C2" i="13" l="1"/>
  <c r="BB42" i="6" l="1"/>
  <c r="BB43" i="6" s="1"/>
  <c r="BA42" i="6"/>
  <c r="BA43" i="6" s="1"/>
  <c r="AZ42" i="6"/>
  <c r="AZ43" i="6" s="1"/>
  <c r="AY42" i="6"/>
  <c r="AY43" i="6" s="1"/>
  <c r="AX42" i="6"/>
  <c r="AX43" i="6" s="1"/>
  <c r="AW42" i="6"/>
  <c r="AW43" i="6" s="1"/>
  <c r="AV42" i="6" l="1"/>
  <c r="AM50" i="6" l="1"/>
  <c r="AL50" i="6"/>
  <c r="AK50" i="6"/>
  <c r="D9" i="20"/>
  <c r="D8" i="20"/>
  <c r="D7" i="20"/>
  <c r="D5" i="20"/>
  <c r="D9" i="19" l="1"/>
  <c r="D8" i="19"/>
  <c r="D7" i="19"/>
  <c r="D5" i="19"/>
  <c r="D10" i="18"/>
  <c r="D9" i="18"/>
  <c r="D8" i="18"/>
  <c r="D6" i="18"/>
  <c r="D9" i="17"/>
  <c r="D8" i="17"/>
  <c r="D7" i="17"/>
  <c r="D5" i="17"/>
  <c r="C6" i="8" l="1"/>
  <c r="C5" i="8"/>
  <c r="C4" i="8"/>
  <c r="AI50" i="16"/>
  <c r="W50" i="6"/>
  <c r="X50" i="6"/>
  <c r="AM16" i="15" l="1"/>
  <c r="AL16" i="15"/>
  <c r="AK16" i="15"/>
  <c r="AQ50" i="16" l="1"/>
  <c r="AP50" i="16"/>
  <c r="AO50" i="16"/>
  <c r="AG41" i="16"/>
  <c r="Z41" i="16"/>
  <c r="L50" i="16" s="1"/>
  <c r="S41" i="16"/>
  <c r="K41" i="16"/>
  <c r="K43" i="16"/>
  <c r="A41" i="16"/>
  <c r="L39" i="16"/>
  <c r="L38" i="16"/>
  <c r="K37" i="16"/>
  <c r="K36" i="16"/>
  <c r="K34" i="16"/>
  <c r="K33" i="16"/>
  <c r="K32" i="16"/>
  <c r="K31" i="16"/>
  <c r="AQ16" i="15"/>
  <c r="AP16" i="15"/>
  <c r="AO16" i="15"/>
  <c r="AG16" i="15"/>
  <c r="AF16" i="15"/>
  <c r="AD16" i="15"/>
  <c r="AC16" i="15"/>
  <c r="AB16" i="15"/>
  <c r="AA16" i="15"/>
  <c r="Z16" i="15"/>
  <c r="Y16" i="15"/>
  <c r="X16" i="15"/>
  <c r="W16" i="15"/>
  <c r="U16" i="15"/>
  <c r="T16" i="15"/>
  <c r="S16" i="15"/>
  <c r="R16" i="15"/>
  <c r="Q16" i="15"/>
  <c r="K14" i="15"/>
  <c r="A14" i="15"/>
  <c r="M16" i="15" s="1"/>
  <c r="K6" i="15"/>
  <c r="AL5" i="15"/>
  <c r="AL4" i="15"/>
  <c r="K4" i="15"/>
  <c r="L29" i="6"/>
  <c r="L28" i="6"/>
  <c r="K27" i="6"/>
  <c r="K26" i="6"/>
  <c r="H50" i="16" l="1"/>
  <c r="J50" i="16"/>
  <c r="H16" i="15"/>
  <c r="J16" i="15"/>
  <c r="A50" i="16"/>
  <c r="I50" i="16"/>
  <c r="E50" i="16"/>
  <c r="M50" i="16"/>
  <c r="C50" i="16"/>
  <c r="G50" i="16"/>
  <c r="B50" i="16"/>
  <c r="F50" i="16"/>
  <c r="N50" i="16"/>
  <c r="O50" i="16"/>
  <c r="D50" i="16"/>
  <c r="G16" i="15"/>
  <c r="A16" i="15"/>
  <c r="I16" i="15"/>
  <c r="C16" i="15"/>
  <c r="E16" i="15"/>
  <c r="B16" i="15"/>
  <c r="F16" i="15"/>
  <c r="N16" i="15"/>
  <c r="O16" i="15"/>
  <c r="D16" i="15"/>
  <c r="L16" i="15"/>
  <c r="A35" i="6" l="1"/>
  <c r="C2" i="8"/>
  <c r="K24" i="6" l="1"/>
  <c r="K23" i="6"/>
  <c r="K22" i="6"/>
  <c r="K21" i="6"/>
  <c r="AL38" i="6"/>
  <c r="AL37" i="6"/>
  <c r="A48" i="6"/>
  <c r="O50" i="6" s="1"/>
  <c r="K48" i="6"/>
  <c r="K37" i="6"/>
  <c r="AQ50" i="6"/>
  <c r="AP50" i="6"/>
  <c r="AO50" i="6"/>
  <c r="AI50" i="6"/>
  <c r="AG50" i="6"/>
  <c r="AF50" i="6"/>
  <c r="AD50" i="6"/>
  <c r="AC50" i="6"/>
  <c r="AB50" i="6"/>
  <c r="AA50" i="6"/>
  <c r="Z50" i="6"/>
  <c r="Y50" i="6"/>
  <c r="T50" i="6"/>
  <c r="U50" i="6"/>
  <c r="S50" i="6"/>
  <c r="R50" i="6"/>
  <c r="Q50" i="6"/>
  <c r="I50" i="6" l="1"/>
  <c r="J50" i="6"/>
  <c r="B50" i="6"/>
  <c r="G50" i="6"/>
  <c r="C50" i="6"/>
  <c r="L50" i="6"/>
  <c r="F50" i="6"/>
  <c r="D50" i="6"/>
  <c r="H50" i="6"/>
  <c r="A50" i="6"/>
  <c r="E50" i="6"/>
  <c r="M50" i="6"/>
  <c r="N50" i="6"/>
</calcChain>
</file>

<file path=xl/sharedStrings.xml><?xml version="1.0" encoding="utf-8"?>
<sst xmlns="http://schemas.openxmlformats.org/spreadsheetml/2006/main" count="1319" uniqueCount="509">
  <si>
    <t>X</t>
  </si>
  <si>
    <t>_</t>
  </si>
  <si>
    <t>S-kód:</t>
  </si>
  <si>
    <t>Název stavby/akce:</t>
  </si>
  <si>
    <t>Název objektu:</t>
  </si>
  <si>
    <t>Název přílohy:</t>
  </si>
  <si>
    <t>Název dílčí části přílohy:</t>
  </si>
  <si>
    <t>Adresa:</t>
  </si>
  <si>
    <t>Zhotovitel stavby:</t>
  </si>
  <si>
    <t>Zhotivtel objektu: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</si>
  <si>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</si>
  <si>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</si>
  <si>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</si>
  <si>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</si>
  <si>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</si>
  <si>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</si>
  <si>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</si>
  <si>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</si>
  <si>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</si>
  <si>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</si>
  <si>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</si>
  <si>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</si>
  <si>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</si>
  <si>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>Stavebí správa západ</t>
  </si>
  <si>
    <t xml:space="preserve">T: </t>
  </si>
  <si>
    <t>E:</t>
  </si>
  <si>
    <t>Kontakt:</t>
  </si>
  <si>
    <t>Kraj:</t>
  </si>
  <si>
    <t>Katastrální uzemí:</t>
  </si>
  <si>
    <t>TUDU:</t>
  </si>
  <si>
    <t>Podélný řez</t>
  </si>
  <si>
    <t>volitelné</t>
  </si>
  <si>
    <t>Olomoucký, Moravskoslezský</t>
  </si>
  <si>
    <t>Označení části:</t>
  </si>
  <si>
    <t>Číslo přílohy:</t>
  </si>
  <si>
    <t>Revize:</t>
  </si>
  <si>
    <t>Popis:</t>
  </si>
  <si>
    <t>Sokolovská 1995/278, 190 00 Praha 9</t>
  </si>
  <si>
    <t>Dlážděná 1003/7, 110 00 Praha 1</t>
  </si>
  <si>
    <t>Strašnice [731943]</t>
  </si>
  <si>
    <t>0101 B1</t>
  </si>
  <si>
    <t>14 x A4</t>
  </si>
  <si>
    <t>1:500</t>
  </si>
  <si>
    <t xml:space="preserve"> +420 xxx xxx xxx</t>
  </si>
  <si>
    <t xml:space="preserve"> xxxx@xxxx.xx</t>
  </si>
  <si>
    <t>D.2.1.1</t>
  </si>
  <si>
    <t>Orientačníá schéma:</t>
  </si>
  <si>
    <t>-</t>
  </si>
  <si>
    <t>02</t>
  </si>
  <si>
    <t>01</t>
  </si>
  <si>
    <t>Stavební část</t>
  </si>
  <si>
    <t>D.1</t>
  </si>
  <si>
    <t>C.3</t>
  </si>
  <si>
    <t>C.2</t>
  </si>
  <si>
    <t>Sitační výkresy širších vztahů</t>
  </si>
  <si>
    <t>C.1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</si>
  <si>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</si>
  <si>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</si>
  <si>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</si>
  <si>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</si>
  <si>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</si>
  <si>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</si>
  <si>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</si>
  <si>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</si>
  <si>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</si>
  <si>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</si>
  <si>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</si>
  <si>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</si>
  <si>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03</t>
  </si>
  <si>
    <t>Den</t>
  </si>
  <si>
    <t>Název stavby:</t>
  </si>
  <si>
    <t>Seznam příloh</t>
  </si>
  <si>
    <t>Část:</t>
  </si>
  <si>
    <t>Název přílohy</t>
  </si>
  <si>
    <t>Technická zpráva</t>
  </si>
  <si>
    <t>Situace</t>
  </si>
  <si>
    <t>201</t>
  </si>
  <si>
    <t>202</t>
  </si>
  <si>
    <t>301</t>
  </si>
  <si>
    <t>302</t>
  </si>
  <si>
    <t>401</t>
  </si>
  <si>
    <t>402</t>
  </si>
  <si>
    <t>501</t>
  </si>
  <si>
    <t>Výkaz výměr</t>
  </si>
  <si>
    <t>601</t>
  </si>
  <si>
    <t>19</t>
  </si>
  <si>
    <t>00</t>
  </si>
  <si>
    <t>15</t>
  </si>
  <si>
    <t>D.2</t>
  </si>
  <si>
    <t>D.2.1</t>
  </si>
  <si>
    <t>Číslo objektu:</t>
  </si>
  <si>
    <t>Podobjekt:</t>
  </si>
  <si>
    <t>Název části:</t>
  </si>
  <si>
    <t>100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</si>
  <si>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</si>
  <si>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</si>
  <si>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</si>
  <si>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</si>
  <si>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</si>
  <si>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</si>
  <si>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</si>
  <si>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</si>
  <si>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</si>
  <si>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</si>
  <si>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</si>
  <si>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</si>
  <si>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</si>
  <si>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</si>
  <si>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</si>
  <si>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</si>
  <si>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</si>
  <si>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</si>
  <si>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</si>
  <si>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</si>
  <si>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</si>
  <si>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</si>
  <si>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</si>
  <si>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</si>
  <si>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</si>
  <si>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</si>
  <si>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</si>
  <si>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</si>
  <si>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</si>
  <si>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</si>
  <si>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</si>
  <si>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</si>
  <si>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</si>
  <si>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</si>
  <si>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</si>
  <si>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</si>
  <si>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</si>
  <si>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</si>
  <si>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</si>
  <si>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</si>
  <si>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</si>
  <si>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</si>
  <si>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</si>
  <si>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</si>
  <si>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</si>
  <si>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</si>
  <si>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</si>
  <si>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</si>
  <si>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</si>
  <si>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</si>
  <si>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</si>
  <si>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</si>
  <si>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</si>
  <si>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</si>
  <si>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</si>
  <si>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</si>
  <si>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</si>
  <si>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</si>
  <si>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</si>
  <si>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</si>
  <si>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</si>
  <si>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</si>
  <si>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</si>
  <si>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</si>
  <si>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</si>
  <si>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</si>
  <si>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</si>
  <si>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</si>
  <si>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</si>
  <si>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</si>
  <si>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</si>
  <si>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</si>
  <si>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</si>
  <si>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</si>
  <si>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</si>
  <si>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</si>
  <si>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</si>
  <si>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</si>
  <si>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</si>
  <si>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</si>
  <si>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</si>
  <si>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</si>
  <si>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</si>
  <si>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</si>
  <si>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</si>
  <si>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</si>
  <si>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</si>
  <si>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</si>
  <si>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</si>
  <si>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</si>
  <si>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</si>
  <si>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</si>
  <si>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</si>
  <si>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</si>
  <si>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</si>
  <si>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</si>
  <si>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</si>
  <si>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</si>
  <si>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</si>
  <si>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</si>
  <si>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</si>
  <si>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</si>
  <si>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</si>
  <si>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</si>
  <si>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</si>
  <si>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</si>
  <si>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</si>
  <si>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</si>
  <si>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</si>
  <si>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</si>
  <si>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</si>
  <si>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</si>
  <si>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</si>
  <si>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</si>
  <si>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</si>
  <si>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</si>
  <si>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</si>
  <si>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</si>
  <si>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</si>
  <si>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</si>
  <si>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</si>
  <si>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</si>
  <si>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</si>
  <si>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</si>
  <si>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</si>
  <si>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</si>
  <si>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</si>
  <si>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</si>
  <si>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</si>
  <si>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</si>
  <si>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</si>
  <si>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</si>
  <si>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</si>
  <si>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</si>
  <si>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</si>
  <si>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xxx. xxxx xxxx</t>
  </si>
  <si>
    <t>200</t>
  </si>
  <si>
    <t>701</t>
  </si>
  <si>
    <t>502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</si>
  <si>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</si>
  <si>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</si>
  <si>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</si>
  <si>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</si>
  <si>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</si>
  <si>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</si>
  <si>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</si>
  <si>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</si>
  <si>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002</t>
  </si>
  <si>
    <t>Železniční projektování s.r.o</t>
  </si>
  <si>
    <t>Nekonečná 8, 182 00  Praha 8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</si>
  <si>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</si>
  <si>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</si>
  <si>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</si>
  <si>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</si>
  <si>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</si>
  <si>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004</t>
  </si>
  <si>
    <t>volitelné pole pro vizualizaci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</si>
  <si>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</si>
  <si>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</si>
  <si>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</si>
  <si>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</si>
  <si>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</si>
  <si>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</si>
  <si>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</si>
  <si>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</si>
  <si>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</si>
  <si>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</si>
  <si>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</si>
  <si>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</si>
  <si>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</si>
  <si>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</si>
  <si>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</si>
  <si>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</si>
  <si>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</si>
  <si>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</si>
  <si>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</si>
  <si>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</si>
  <si>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</si>
  <si>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</si>
  <si>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</si>
  <si>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</si>
  <si>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</si>
  <si>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</si>
  <si>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</si>
  <si>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</si>
  <si>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</si>
  <si>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</si>
  <si>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</si>
  <si>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</si>
  <si>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</si>
  <si>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</si>
  <si>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</si>
  <si>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</si>
  <si>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</si>
  <si>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</si>
  <si>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</si>
  <si>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</si>
  <si>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</si>
  <si>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</si>
  <si>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</si>
  <si>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</si>
  <si>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</si>
  <si>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</si>
  <si>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</si>
  <si>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</si>
  <si>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</si>
  <si>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</si>
  <si>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</si>
  <si>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</si>
  <si>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</si>
  <si>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</si>
  <si>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</si>
  <si>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</si>
  <si>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</si>
  <si>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</si>
  <si>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</si>
  <si>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</si>
  <si>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</si>
  <si>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</si>
  <si>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</si>
  <si>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</si>
  <si>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</si>
  <si>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</si>
  <si>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</si>
  <si>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</si>
  <si>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</si>
  <si>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</si>
  <si>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</si>
  <si>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</si>
  <si>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</si>
  <si>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</si>
  <si>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</si>
  <si>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</si>
  <si>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</si>
  <si>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</si>
  <si>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</si>
  <si>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</si>
  <si>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</si>
  <si>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</si>
  <si>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</si>
  <si>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</si>
  <si>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</si>
  <si>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</si>
  <si>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</si>
  <si>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</si>
  <si>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</si>
  <si>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</si>
  <si>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</si>
  <si>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</si>
  <si>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</si>
  <si>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</si>
  <si>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</si>
  <si>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</si>
  <si>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</si>
  <si>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</si>
  <si>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</si>
  <si>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</si>
  <si>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</si>
  <si>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</si>
  <si>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</si>
  <si>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</si>
  <si>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</si>
  <si>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</si>
  <si>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</si>
  <si>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</si>
  <si>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</si>
  <si>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</si>
  <si>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</si>
  <si>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</si>
  <si>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</si>
  <si>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</si>
  <si>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 xml:space="preserve">Výpravní budova a parkoviště v Horní Dolní </t>
  </si>
  <si>
    <t>Označení zhotovitele:</t>
  </si>
  <si>
    <t>Označení (S-kód):</t>
  </si>
  <si>
    <t>SO 05-99-99.9</t>
  </si>
  <si>
    <t>Dokumentace:</t>
  </si>
  <si>
    <t>Katastrální situační výkres</t>
  </si>
  <si>
    <t>Koordinační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</si>
  <si>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</si>
  <si>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</si>
  <si>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</si>
  <si>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</si>
  <si>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</si>
  <si>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</si>
  <si>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</si>
  <si>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</si>
  <si>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</si>
  <si>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Doklady a dokumenty objednatele</t>
  </si>
  <si>
    <t>Doklady a dokumenty pro stavební řízení</t>
  </si>
  <si>
    <t>Označení</t>
  </si>
  <si>
    <t>04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</si>
  <si>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</si>
  <si>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</si>
  <si>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</si>
  <si>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</si>
  <si>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</si>
  <si>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</si>
  <si>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</si>
  <si>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</si>
  <si>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</si>
  <si>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</si>
  <si>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</si>
  <si>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</si>
  <si>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</si>
  <si>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</si>
  <si>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Nástupiště zast. Malá Dolní</t>
  </si>
  <si>
    <t>003</t>
  </si>
  <si>
    <t>1:1000</t>
  </si>
  <si>
    <t>Půdorys</t>
  </si>
  <si>
    <t>1:100</t>
  </si>
  <si>
    <t>Příčné řezy</t>
  </si>
  <si>
    <t>Vzorový příčné řezy</t>
  </si>
  <si>
    <t>1:50</t>
  </si>
  <si>
    <t>3</t>
  </si>
  <si>
    <t>nedoloženo</t>
  </si>
  <si>
    <t>4</t>
  </si>
  <si>
    <t>Železniční svršek traťový úsek Horní Dolní - Velká Dolní</t>
  </si>
  <si>
    <t>SO 22-10-02</t>
  </si>
  <si>
    <t>SO 22-11-02</t>
  </si>
  <si>
    <t>Železniční spodek traťový úsek Horní Dolní - Velká Dolní</t>
  </si>
  <si>
    <t>Výpočty</t>
  </si>
  <si>
    <t>Geotechnické výpočty</t>
  </si>
  <si>
    <t xml:space="preserve">Hydrotechnické výpočty </t>
  </si>
  <si>
    <t>1:1000/100</t>
  </si>
  <si>
    <t>schema</t>
  </si>
  <si>
    <t>SO XX-71-XX.01</t>
  </si>
  <si>
    <t>SO XX-71-XX</t>
  </si>
  <si>
    <t>101</t>
  </si>
  <si>
    <t>102</t>
  </si>
  <si>
    <t>SO XX-71-XX.02</t>
  </si>
  <si>
    <t>SO XX-71-XX.03</t>
  </si>
  <si>
    <t>Vzduchotechnika a vytápění, chlazení</t>
  </si>
  <si>
    <t>Zdravotně technické instalace</t>
  </si>
  <si>
    <t>Měření a regulace</t>
  </si>
  <si>
    <t>Silnoproudá elektrotechnika</t>
  </si>
  <si>
    <t>Elektronické komunikace</t>
  </si>
  <si>
    <t>Vyhrazená technická zařízení</t>
  </si>
  <si>
    <t>Vyhrazená požárně bezpečnostní zařízení</t>
  </si>
  <si>
    <t>300</t>
  </si>
  <si>
    <t>400</t>
  </si>
  <si>
    <t>500</t>
  </si>
  <si>
    <t>600</t>
  </si>
  <si>
    <t>700</t>
  </si>
  <si>
    <t>203</t>
  </si>
  <si>
    <t>702</t>
  </si>
  <si>
    <t>Výkaz zemních prací</t>
  </si>
  <si>
    <t>Výkaz odvodňovacích prvků</t>
  </si>
  <si>
    <t>SO XX-71-XX.04</t>
  </si>
  <si>
    <t>Pozemní stavební objekty výpravních budov a budov zastávek</t>
  </si>
  <si>
    <t>Výpravní budova Horní Dolní - Technika prostředí staveb</t>
  </si>
  <si>
    <t>D.2.2.01</t>
  </si>
  <si>
    <t>Schema zdravotně technické instalace - 1.NP</t>
  </si>
  <si>
    <t>Schema zdravotně technické instalace - 2.NP</t>
  </si>
  <si>
    <t>Schema vzduchotechniky - 1.NP</t>
  </si>
  <si>
    <t>Schema vzduchotechniky - 2.NP</t>
  </si>
  <si>
    <t>Schema vytápění - 1.NP</t>
  </si>
  <si>
    <t>204</t>
  </si>
  <si>
    <t>Schema vytápění  a chlazení - 2.NP</t>
  </si>
  <si>
    <t>Návrh měření a regulace - 1.NP</t>
  </si>
  <si>
    <t>Návrh měření a regulace - 2.NP</t>
  </si>
  <si>
    <t>Silnoproudá elektrotechnika - 1.NP</t>
  </si>
  <si>
    <t>Silnoproudá elektrotechnika - 2.NP</t>
  </si>
  <si>
    <t>Elektronické komunikace - 1.NP</t>
  </si>
  <si>
    <t>Elektronické komunikace - 2.NP</t>
  </si>
  <si>
    <t>Vyhrazená technická zařízení - přízemí</t>
  </si>
  <si>
    <t>Vyhrazená požárně bezpečnostní zařízení - 1.NP</t>
  </si>
  <si>
    <t>Vyhrazená požárně bezpečnostní zařízení - 2.NP</t>
  </si>
  <si>
    <t>Návrh a technické výpočty pro vzduchotechniku</t>
  </si>
  <si>
    <t>Výpravní budova Horní Dolní - Architektonicko-stavební řešení</t>
  </si>
  <si>
    <t>Výpravní budova Horní Dolní - Stavebně konstrukční řešení</t>
  </si>
  <si>
    <t>Výpravní budova Horní Dolní - Požárně bezpečnostní řešení</t>
  </si>
  <si>
    <t>Výpravní budova Horní Dolní</t>
  </si>
  <si>
    <t>Situace od km 158,200 - 160,200</t>
  </si>
  <si>
    <t>Podélný profil koleje č. 1</t>
  </si>
  <si>
    <t>Podélný profil koleje č. 2</t>
  </si>
  <si>
    <t>Situace od km 160,200 - 160,900</t>
  </si>
  <si>
    <t>Vzorové příčné řezy</t>
  </si>
  <si>
    <t>Příčné řezy od km 158,200 - 160,200</t>
  </si>
  <si>
    <t>Příčné řezy od km 160,200 - 160,900</t>
  </si>
  <si>
    <t>5.1.1</t>
  </si>
  <si>
    <t>5.1.2</t>
  </si>
  <si>
    <t>5.2.1</t>
  </si>
  <si>
    <t>Detaily odvodnění - trativody</t>
  </si>
  <si>
    <t>tabulka</t>
  </si>
  <si>
    <t>Detaily odvodnění - tabulka trativodů</t>
  </si>
  <si>
    <t>Detaily betonová vpusť</t>
  </si>
  <si>
    <t>Definitivní verze</t>
  </si>
  <si>
    <t>prostor pro logo institucí zajišťujících financování stavby</t>
  </si>
  <si>
    <t>Rekonstrukce žst. Horní Dolní</t>
  </si>
  <si>
    <t>.</t>
  </si>
  <si>
    <t>Výkres tvaru</t>
  </si>
  <si>
    <t>část 1.</t>
  </si>
  <si>
    <t>SO 01-71-51.02</t>
  </si>
  <si>
    <t>0.1.1</t>
  </si>
  <si>
    <t>0.1.2</t>
  </si>
  <si>
    <t>0.2.2</t>
  </si>
  <si>
    <t>0.2.3</t>
  </si>
  <si>
    <t>0.0.3</t>
  </si>
  <si>
    <t>0.4.1</t>
  </si>
  <si>
    <t>0.4.2</t>
  </si>
  <si>
    <t>Pracovní verze</t>
  </si>
  <si>
    <t>05</t>
  </si>
  <si>
    <t>Výkaz materiálu železničního svršku</t>
  </si>
  <si>
    <t>0.0.1</t>
  </si>
  <si>
    <t>0.0.2</t>
  </si>
  <si>
    <t>SO 12-12-03</t>
  </si>
  <si>
    <t>jméno odpovědné osoby Objednatele</t>
  </si>
  <si>
    <t>Organizace:</t>
  </si>
  <si>
    <t>Razítko oprávněné osoby:</t>
  </si>
  <si>
    <t>Hlavní projektant (HIP):</t>
  </si>
  <si>
    <t>(s uvedením autorizované osoby a čísla oprávnění)</t>
  </si>
  <si>
    <t>SXXXXXXXXX</t>
  </si>
  <si>
    <t>DSP</t>
  </si>
  <si>
    <t>Správa železnic, státní organizace</t>
  </si>
  <si>
    <t>Název organizace dle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</si>
</sst>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28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4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</fills>
  <borders count="15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 style="hair">
        <color theme="0" tint="-4.9989318521683403E-2"/>
      </top>
      <bottom/>
      <diagonal/>
    </border>
    <border>
      <left/>
      <right/>
      <top style="hair">
        <color theme="0" tint="-4.9989318521683403E-2"/>
      </top>
      <bottom/>
      <diagonal/>
    </border>
    <border>
      <left/>
      <right style="hair">
        <color theme="0" tint="-4.9989318521683403E-2"/>
      </right>
      <top style="hair">
        <color theme="0" tint="-4.9989318521683403E-2"/>
      </top>
      <bottom/>
      <diagonal/>
    </border>
    <border>
      <left style="hair">
        <color theme="0" tint="-4.9989318521683403E-2"/>
      </left>
      <right/>
      <top/>
      <bottom/>
      <diagonal/>
    </border>
    <border>
      <left/>
      <right style="hair">
        <color theme="0" tint="-4.9989318521683403E-2"/>
      </right>
      <top/>
      <bottom/>
      <diagonal/>
    </border>
    <border>
      <left style="hair">
        <color theme="0" tint="-4.9989318521683403E-2"/>
      </left>
      <right/>
      <top/>
      <bottom style="hair">
        <color theme="0" tint="-4.9989318521683403E-2"/>
      </bottom>
      <diagonal/>
    </border>
    <border>
      <left/>
      <right/>
      <top/>
      <bottom style="hair">
        <color theme="0" tint="-4.9989318521683403E-2"/>
      </bottom>
      <diagonal/>
    </border>
    <border>
      <left/>
      <right style="hair">
        <color theme="0" tint="-4.9989318521683403E-2"/>
      </right>
      <top/>
      <bottom style="hair">
        <color theme="0" tint="-4.9989318521683403E-2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theme="0" tint="-4.9989318521683403E-2"/>
      </top>
      <bottom style="hair">
        <color theme="0" tint="-4.9989318521683403E-2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theme="0" tint="-4.9989318521683403E-2"/>
      </left>
      <right/>
      <top/>
      <bottom style="thin">
        <color indexed="64"/>
      </bottom>
      <diagonal/>
    </border>
    <border>
      <left/>
      <right style="hair">
        <color theme="0" tint="-4.9989318521683403E-2"/>
      </right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hair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50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center"/>
    </xf>
    <xf numFmtId="49" fontId="11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/>
    <xf numFmtId="0" fontId="5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1" fillId="0" borderId="81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/>
    </xf>
    <xf numFmtId="0" fontId="2" fillId="0" borderId="0" xfId="0" applyFont="1" applyAlignment="1"/>
    <xf numFmtId="0" fontId="15" fillId="0" borderId="0" xfId="0" applyFont="1" applyAlignment="1"/>
    <xf numFmtId="0" fontId="16" fillId="0" borderId="0" xfId="1" applyFont="1" applyAlignment="1">
      <alignment vertical="center"/>
    </xf>
    <xf numFmtId="49" fontId="3" fillId="0" borderId="70" xfId="1" applyNumberFormat="1" applyFont="1" applyBorder="1" applyAlignment="1">
      <alignment horizontal="center" vertical="center"/>
    </xf>
    <xf numFmtId="49" fontId="8" fillId="0" borderId="70" xfId="1" applyNumberFormat="1" applyFont="1" applyBorder="1" applyAlignment="1">
      <alignment horizontal="center" vertical="center"/>
    </xf>
    <xf numFmtId="49" fontId="19" fillId="0" borderId="70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14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3" borderId="88" xfId="0" applyFont="1" applyFill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19" fillId="0" borderId="71" xfId="0" applyFont="1" applyBorder="1" applyAlignment="1">
      <alignment vertical="center"/>
    </xf>
    <xf numFmtId="0" fontId="4" fillId="0" borderId="86" xfId="0" applyFont="1" applyBorder="1" applyAlignment="1">
      <alignment vertical="top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top"/>
    </xf>
    <xf numFmtId="0" fontId="4" fillId="0" borderId="86" xfId="0" applyFont="1" applyBorder="1" applyAlignment="1">
      <alignment vertical="center"/>
    </xf>
    <xf numFmtId="0" fontId="3" fillId="0" borderId="93" xfId="0" applyFont="1" applyFill="1" applyBorder="1" applyAlignment="1">
      <alignment vertical="center"/>
    </xf>
    <xf numFmtId="0" fontId="3" fillId="0" borderId="95" xfId="0" applyFont="1" applyFill="1" applyBorder="1" applyAlignment="1">
      <alignment vertical="top"/>
    </xf>
    <xf numFmtId="0" fontId="5" fillId="3" borderId="92" xfId="0" applyFont="1" applyFill="1" applyBorder="1" applyAlignment="1">
      <alignment vertical="center"/>
    </xf>
    <xf numFmtId="0" fontId="5" fillId="4" borderId="84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5" fillId="2" borderId="88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22" fillId="0" borderId="102" xfId="0" applyFont="1" applyBorder="1" applyAlignment="1">
      <alignment horizontal="center" vertical="center" wrapText="1"/>
    </xf>
    <xf numFmtId="0" fontId="23" fillId="0" borderId="103" xfId="0" applyFont="1" applyBorder="1" applyAlignment="1">
      <alignment vertical="center" shrinkToFit="1"/>
    </xf>
    <xf numFmtId="0" fontId="0" fillId="0" borderId="105" xfId="0" applyBorder="1"/>
    <xf numFmtId="0" fontId="23" fillId="6" borderId="106" xfId="0" applyFont="1" applyFill="1" applyBorder="1" applyAlignment="1">
      <alignment vertical="center"/>
    </xf>
    <xf numFmtId="0" fontId="0" fillId="6" borderId="108" xfId="0" applyFill="1" applyBorder="1"/>
    <xf numFmtId="0" fontId="23" fillId="7" borderId="106" xfId="0" applyFont="1" applyFill="1" applyBorder="1" applyAlignment="1">
      <alignment vertical="center"/>
    </xf>
    <xf numFmtId="0" fontId="0" fillId="7" borderId="108" xfId="0" applyFill="1" applyBorder="1"/>
    <xf numFmtId="0" fontId="23" fillId="8" borderId="106" xfId="0" applyFont="1" applyFill="1" applyBorder="1" applyAlignment="1">
      <alignment vertical="center"/>
    </xf>
    <xf numFmtId="0" fontId="0" fillId="8" borderId="108" xfId="0" applyFill="1" applyBorder="1"/>
    <xf numFmtId="0" fontId="23" fillId="9" borderId="106" xfId="0" applyFont="1" applyFill="1" applyBorder="1" applyAlignment="1">
      <alignment vertical="center"/>
    </xf>
    <xf numFmtId="0" fontId="0" fillId="9" borderId="108" xfId="0" applyFill="1" applyBorder="1"/>
    <xf numFmtId="0" fontId="0" fillId="9" borderId="108" xfId="0" applyFill="1" applyBorder="1" applyAlignment="1">
      <alignment horizontal="left" vertical="center"/>
    </xf>
    <xf numFmtId="0" fontId="23" fillId="10" borderId="106" xfId="0" applyFont="1" applyFill="1" applyBorder="1" applyAlignment="1">
      <alignment vertical="center"/>
    </xf>
    <xf numFmtId="0" fontId="0" fillId="10" borderId="108" xfId="0" applyFill="1" applyBorder="1"/>
    <xf numFmtId="0" fontId="0" fillId="10" borderId="108" xfId="0" applyFill="1" applyBorder="1" applyAlignment="1">
      <alignment horizontal="left" vertical="center"/>
    </xf>
    <xf numFmtId="0" fontId="23" fillId="11" borderId="106" xfId="0" applyFont="1" applyFill="1" applyBorder="1" applyAlignment="1">
      <alignment vertical="center"/>
    </xf>
    <xf numFmtId="0" fontId="0" fillId="11" borderId="108" xfId="0" applyFill="1" applyBorder="1"/>
    <xf numFmtId="0" fontId="0" fillId="11" borderId="108" xfId="0" applyFill="1" applyBorder="1" applyAlignment="1">
      <alignment horizontal="left" vertical="center"/>
    </xf>
    <xf numFmtId="0" fontId="23" fillId="11" borderId="109" xfId="0" applyFont="1" applyFill="1" applyBorder="1" applyAlignment="1">
      <alignment vertical="center"/>
    </xf>
    <xf numFmtId="0" fontId="0" fillId="11" borderId="110" xfId="0" applyFill="1" applyBorder="1"/>
    <xf numFmtId="0" fontId="0" fillId="11" borderId="110" xfId="0" applyFill="1" applyBorder="1" applyAlignment="1">
      <alignment horizontal="left" vertical="center"/>
    </xf>
    <xf numFmtId="0" fontId="21" fillId="0" borderId="111" xfId="0" applyFont="1" applyBorder="1" applyAlignment="1">
      <alignment vertical="center"/>
    </xf>
    <xf numFmtId="0" fontId="21" fillId="0" borderId="112" xfId="0" applyFont="1" applyBorder="1" applyAlignment="1">
      <alignment vertical="center"/>
    </xf>
    <xf numFmtId="0" fontId="21" fillId="0" borderId="113" xfId="0" applyFont="1" applyBorder="1" applyAlignment="1">
      <alignment vertical="center"/>
    </xf>
    <xf numFmtId="0" fontId="0" fillId="9" borderId="108" xfId="0" applyFont="1" applyFill="1" applyBorder="1" applyAlignment="1">
      <alignment horizontal="left" vertical="center"/>
    </xf>
    <xf numFmtId="0" fontId="0" fillId="10" borderId="108" xfId="0" applyFont="1" applyFill="1" applyBorder="1" applyAlignment="1">
      <alignment horizontal="left" vertical="center"/>
    </xf>
    <xf numFmtId="0" fontId="0" fillId="11" borderId="108" xfId="0" applyFont="1" applyFill="1" applyBorder="1" applyAlignment="1">
      <alignment horizontal="left" vertical="center"/>
    </xf>
    <xf numFmtId="0" fontId="0" fillId="11" borderId="110" xfId="0" applyFont="1" applyFill="1" applyBorder="1" applyAlignment="1">
      <alignment horizontal="left" vertical="center"/>
    </xf>
    <xf numFmtId="0" fontId="0" fillId="0" borderId="114" xfId="0" applyFont="1" applyBorder="1" applyAlignment="1">
      <alignment vertical="center"/>
    </xf>
    <xf numFmtId="0" fontId="0" fillId="0" borderId="104" xfId="0" applyFont="1" applyBorder="1" applyAlignment="1">
      <alignment vertical="center"/>
    </xf>
    <xf numFmtId="0" fontId="0" fillId="6" borderId="115" xfId="0" applyFont="1" applyFill="1" applyBorder="1" applyAlignment="1">
      <alignment vertical="center"/>
    </xf>
    <xf numFmtId="0" fontId="0" fillId="6" borderId="107" xfId="0" applyFont="1" applyFill="1" applyBorder="1" applyAlignment="1">
      <alignment vertical="center"/>
    </xf>
    <xf numFmtId="0" fontId="0" fillId="7" borderId="115" xfId="0" applyFont="1" applyFill="1" applyBorder="1" applyAlignment="1">
      <alignment vertical="center"/>
    </xf>
    <xf numFmtId="0" fontId="0" fillId="7" borderId="107" xfId="0" applyFont="1" applyFill="1" applyBorder="1" applyAlignment="1">
      <alignment vertical="center"/>
    </xf>
    <xf numFmtId="0" fontId="0" fillId="8" borderId="115" xfId="0" applyFont="1" applyFill="1" applyBorder="1" applyAlignment="1">
      <alignment vertical="center"/>
    </xf>
    <xf numFmtId="0" fontId="0" fillId="8" borderId="107" xfId="0" applyFont="1" applyFill="1" applyBorder="1" applyAlignment="1">
      <alignment vertical="center"/>
    </xf>
    <xf numFmtId="0" fontId="21" fillId="0" borderId="0" xfId="0" applyFont="1"/>
    <xf numFmtId="0" fontId="3" fillId="0" borderId="117" xfId="0" applyFont="1" applyBorder="1" applyAlignment="1">
      <alignment vertical="center"/>
    </xf>
    <xf numFmtId="0" fontId="3" fillId="0" borderId="108" xfId="0" applyFont="1" applyBorder="1" applyAlignment="1">
      <alignment vertical="center"/>
    </xf>
    <xf numFmtId="0" fontId="6" fillId="0" borderId="117" xfId="0" applyFont="1" applyBorder="1" applyAlignment="1">
      <alignment vertical="center"/>
    </xf>
    <xf numFmtId="0" fontId="6" fillId="0" borderId="108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5" fillId="0" borderId="117" xfId="0" applyFont="1" applyBorder="1" applyAlignment="1">
      <alignment vertical="center"/>
    </xf>
    <xf numFmtId="0" fontId="5" fillId="0" borderId="108" xfId="0" applyFont="1" applyBorder="1" applyAlignment="1">
      <alignment vertical="center"/>
    </xf>
    <xf numFmtId="0" fontId="5" fillId="0" borderId="118" xfId="0" applyFont="1" applyBorder="1" applyAlignment="1">
      <alignment vertical="center"/>
    </xf>
    <xf numFmtId="0" fontId="3" fillId="0" borderId="118" xfId="0" applyFont="1" applyBorder="1" applyAlignment="1">
      <alignment vertical="center"/>
    </xf>
    <xf numFmtId="0" fontId="3" fillId="0" borderId="117" xfId="0" applyFont="1" applyBorder="1" applyAlignment="1">
      <alignment horizontal="left" vertical="center"/>
    </xf>
    <xf numFmtId="0" fontId="3" fillId="0" borderId="108" xfId="0" applyFont="1" applyBorder="1" applyAlignment="1">
      <alignment horizontal="left" vertical="center"/>
    </xf>
    <xf numFmtId="0" fontId="3" fillId="0" borderId="118" xfId="0" applyFont="1" applyBorder="1" applyAlignment="1">
      <alignment horizontal="left" vertical="center"/>
    </xf>
    <xf numFmtId="0" fontId="1" fillId="0" borderId="117" xfId="0" applyFont="1" applyBorder="1"/>
    <xf numFmtId="0" fontId="1" fillId="0" borderId="108" xfId="0" applyFont="1" applyBorder="1"/>
    <xf numFmtId="0" fontId="1" fillId="0" borderId="118" xfId="0" applyFont="1" applyBorder="1"/>
    <xf numFmtId="0" fontId="1" fillId="0" borderId="119" xfId="0" applyFont="1" applyBorder="1"/>
    <xf numFmtId="0" fontId="1" fillId="0" borderId="120" xfId="0" applyFont="1" applyBorder="1"/>
    <xf numFmtId="0" fontId="1" fillId="0" borderId="121" xfId="0" applyFont="1" applyBorder="1"/>
    <xf numFmtId="0" fontId="6" fillId="0" borderId="122" xfId="0" applyFont="1" applyBorder="1" applyAlignment="1">
      <alignment vertical="center"/>
    </xf>
    <xf numFmtId="0" fontId="6" fillId="0" borderId="123" xfId="0" applyFont="1" applyBorder="1" applyAlignment="1">
      <alignment vertical="center"/>
    </xf>
    <xf numFmtId="0" fontId="6" fillId="0" borderId="124" xfId="0" applyFont="1" applyBorder="1" applyAlignment="1">
      <alignment vertical="center"/>
    </xf>
    <xf numFmtId="0" fontId="0" fillId="0" borderId="116" xfId="0" applyBorder="1" applyAlignment="1">
      <alignment horizontal="left" vertical="center"/>
    </xf>
    <xf numFmtId="0" fontId="0" fillId="6" borderId="118" xfId="0" applyFill="1" applyBorder="1" applyAlignment="1">
      <alignment horizontal="left" vertical="center"/>
    </xf>
    <xf numFmtId="0" fontId="0" fillId="7" borderId="118" xfId="0" applyFill="1" applyBorder="1" applyAlignment="1">
      <alignment horizontal="left" vertical="center"/>
    </xf>
    <xf numFmtId="0" fontId="0" fillId="8" borderId="118" xfId="0" applyFill="1" applyBorder="1" applyAlignment="1">
      <alignment horizontal="left" vertical="center"/>
    </xf>
    <xf numFmtId="0" fontId="0" fillId="9" borderId="118" xfId="0" applyFill="1" applyBorder="1" applyAlignment="1">
      <alignment horizontal="left" vertical="center"/>
    </xf>
    <xf numFmtId="0" fontId="0" fillId="10" borderId="118" xfId="0" applyFill="1" applyBorder="1" applyAlignment="1">
      <alignment horizontal="left" vertical="center"/>
    </xf>
    <xf numFmtId="0" fontId="0" fillId="11" borderId="118" xfId="0" applyFill="1" applyBorder="1" applyAlignment="1">
      <alignment horizontal="left" vertical="center"/>
    </xf>
    <xf numFmtId="0" fontId="0" fillId="11" borderId="130" xfId="0" applyFill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83" xfId="0" applyFont="1" applyBorder="1" applyAlignment="1">
      <alignment vertical="center"/>
    </xf>
    <xf numFmtId="0" fontId="1" fillId="12" borderId="78" xfId="0" applyFont="1" applyFill="1" applyBorder="1" applyAlignment="1">
      <alignment horizontal="center" vertical="center"/>
    </xf>
    <xf numFmtId="0" fontId="5" fillId="0" borderId="47" xfId="0" applyNumberFormat="1" applyFont="1" applyBorder="1" applyAlignment="1">
      <alignment vertical="center"/>
    </xf>
    <xf numFmtId="0" fontId="2" fillId="0" borderId="17" xfId="0" applyFont="1" applyBorder="1"/>
    <xf numFmtId="0" fontId="5" fillId="0" borderId="17" xfId="0" applyNumberFormat="1" applyFont="1" applyBorder="1" applyAlignment="1">
      <alignment vertical="center"/>
    </xf>
    <xf numFmtId="0" fontId="1" fillId="0" borderId="78" xfId="0" applyFont="1" applyFill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16" fillId="0" borderId="17" xfId="1" applyFont="1" applyBorder="1" applyAlignment="1">
      <alignment vertical="center"/>
    </xf>
    <xf numFmtId="0" fontId="17" fillId="0" borderId="17" xfId="1" applyFont="1" applyBorder="1" applyAlignment="1">
      <alignment horizontal="left" vertical="center"/>
    </xf>
    <xf numFmtId="0" fontId="17" fillId="0" borderId="20" xfId="1" applyFont="1" applyBorder="1" applyAlignment="1">
      <alignment horizontal="left" vertical="center"/>
    </xf>
    <xf numFmtId="0" fontId="5" fillId="13" borderId="125" xfId="0" applyFont="1" applyFill="1" applyBorder="1" applyAlignment="1">
      <alignment horizontal="left" vertical="top" wrapText="1"/>
    </xf>
    <xf numFmtId="14" fontId="5" fillId="13" borderId="126" xfId="0" applyNumberFormat="1" applyFont="1" applyFill="1" applyBorder="1" applyAlignment="1">
      <alignment horizontal="left" vertical="top" wrapText="1"/>
    </xf>
    <xf numFmtId="0" fontId="5" fillId="14" borderId="125" xfId="0" applyFont="1" applyFill="1" applyBorder="1" applyAlignment="1">
      <alignment horizontal="left" vertical="top" wrapText="1"/>
    </xf>
    <xf numFmtId="14" fontId="5" fillId="14" borderId="126" xfId="0" applyNumberFormat="1" applyFont="1" applyFill="1" applyBorder="1" applyAlignment="1">
      <alignment horizontal="left" vertical="top" wrapText="1"/>
    </xf>
    <xf numFmtId="49" fontId="19" fillId="0" borderId="23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3" fillId="0" borderId="24" xfId="1" applyNumberFormat="1" applyFont="1" applyBorder="1" applyAlignment="1">
      <alignment vertical="center"/>
    </xf>
    <xf numFmtId="49" fontId="19" fillId="0" borderId="24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8" fillId="0" borderId="93" xfId="1" applyNumberFormat="1" applyFont="1" applyBorder="1" applyAlignment="1">
      <alignment horizontal="center" vertical="center"/>
    </xf>
    <xf numFmtId="14" fontId="3" fillId="0" borderId="135" xfId="1" applyNumberFormat="1" applyFont="1" applyBorder="1" applyAlignment="1">
      <alignment horizontal="left" vertical="center"/>
    </xf>
    <xf numFmtId="49" fontId="8" fillId="0" borderId="136" xfId="1" applyNumberFormat="1" applyFont="1" applyBorder="1" applyAlignment="1">
      <alignment horizontal="center" vertical="center"/>
    </xf>
    <xf numFmtId="49" fontId="8" fillId="0" borderId="94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49" fontId="3" fillId="0" borderId="14" xfId="1" applyNumberFormat="1" applyFont="1" applyBorder="1" applyAlignment="1">
      <alignment vertical="center"/>
    </xf>
    <xf numFmtId="49" fontId="3" fillId="0" borderId="137" xfId="1" applyNumberFormat="1" applyFont="1" applyBorder="1" applyAlignment="1">
      <alignment horizontal="center" vertical="center"/>
    </xf>
    <xf numFmtId="0" fontId="4" fillId="0" borderId="139" xfId="1" applyFont="1" applyBorder="1" applyAlignment="1">
      <alignment vertical="center" wrapText="1"/>
    </xf>
    <xf numFmtId="0" fontId="8" fillId="0" borderId="141" xfId="1" applyFont="1" applyBorder="1" applyAlignment="1">
      <alignment vertical="center"/>
    </xf>
    <xf numFmtId="0" fontId="8" fillId="0" borderId="142" xfId="1" applyFont="1" applyBorder="1" applyAlignment="1">
      <alignment vertical="center"/>
    </xf>
    <xf numFmtId="49" fontId="19" fillId="0" borderId="137" xfId="1" applyNumberFormat="1" applyFont="1" applyBorder="1" applyAlignment="1">
      <alignment horizontal="center" vertical="center"/>
    </xf>
    <xf numFmtId="0" fontId="4" fillId="0" borderId="143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textRotation="90"/>
    </xf>
    <xf numFmtId="0" fontId="3" fillId="0" borderId="93" xfId="1" applyFont="1" applyBorder="1" applyAlignment="1">
      <alignment horizontal="left" vertical="center"/>
    </xf>
    <xf numFmtId="14" fontId="3" fillId="0" borderId="94" xfId="1" applyNumberFormat="1" applyFont="1" applyBorder="1" applyAlignment="1">
      <alignment horizontal="left" vertical="center"/>
    </xf>
    <xf numFmtId="0" fontId="9" fillId="0" borderId="138" xfId="1" applyFont="1" applyBorder="1" applyAlignment="1">
      <alignment vertical="center"/>
    </xf>
    <xf numFmtId="0" fontId="9" fillId="0" borderId="30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0" fontId="17" fillId="0" borderId="30" xfId="1" applyFont="1" applyBorder="1" applyAlignment="1">
      <alignment horizontal="left" vertical="center"/>
    </xf>
    <xf numFmtId="0" fontId="17" fillId="0" borderId="31" xfId="1" applyFont="1" applyBorder="1" applyAlignment="1">
      <alignment horizontal="left" vertical="center"/>
    </xf>
    <xf numFmtId="0" fontId="18" fillId="0" borderId="133" xfId="1" applyFont="1" applyBorder="1" applyAlignment="1">
      <alignment horizontal="left" vertical="center"/>
    </xf>
    <xf numFmtId="0" fontId="18" fillId="0" borderId="133" xfId="1" applyFont="1" applyBorder="1" applyAlignment="1">
      <alignment horizontal="center" vertical="center"/>
    </xf>
    <xf numFmtId="49" fontId="6" fillId="0" borderId="14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49" fontId="6" fillId="0" borderId="70" xfId="1" applyNumberFormat="1" applyFont="1" applyBorder="1" applyAlignment="1">
      <alignment horizontal="center" vertical="top"/>
    </xf>
    <xf numFmtId="49" fontId="9" fillId="0" borderId="22" xfId="0" applyNumberFormat="1" applyFont="1" applyBorder="1" applyAlignment="1">
      <alignment vertical="center"/>
    </xf>
    <xf numFmtId="0" fontId="10" fillId="0" borderId="7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146" xfId="0" applyFont="1" applyBorder="1" applyAlignment="1">
      <alignment horizontal="center" vertical="center"/>
    </xf>
    <xf numFmtId="0" fontId="10" fillId="0" borderId="147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0" fontId="10" fillId="0" borderId="151" xfId="0" applyFont="1" applyBorder="1" applyAlignment="1">
      <alignment horizontal="center" vertical="center"/>
    </xf>
    <xf numFmtId="0" fontId="12" fillId="0" borderId="33" xfId="0" applyFont="1" applyBorder="1" applyAlignment="1">
      <alignment vertical="center"/>
    </xf>
    <xf numFmtId="0" fontId="12" fillId="0" borderId="3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12" fillId="0" borderId="152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15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54" xfId="0" applyFont="1" applyBorder="1" applyAlignment="1">
      <alignment vertical="center"/>
    </xf>
    <xf numFmtId="0" fontId="3" fillId="0" borderId="155" xfId="0" applyFont="1" applyBorder="1" applyAlignment="1">
      <alignment vertical="center"/>
    </xf>
    <xf numFmtId="0" fontId="12" fillId="0" borderId="155" xfId="0" applyFont="1" applyBorder="1" applyAlignment="1">
      <alignment vertical="center"/>
    </xf>
    <xf numFmtId="0" fontId="12" fillId="0" borderId="156" xfId="0" applyFont="1" applyBorder="1" applyAlignment="1">
      <alignment vertical="center"/>
    </xf>
    <xf numFmtId="0" fontId="27" fillId="0" borderId="157" xfId="0" applyFont="1" applyBorder="1" applyAlignment="1">
      <alignment vertical="center"/>
    </xf>
    <xf numFmtId="0" fontId="3" fillId="13" borderId="87" xfId="0" applyFont="1" applyFill="1" applyBorder="1" applyAlignment="1">
      <alignment vertical="top"/>
    </xf>
    <xf numFmtId="0" fontId="3" fillId="13" borderId="93" xfId="0" applyFont="1" applyFill="1" applyBorder="1" applyAlignment="1">
      <alignment vertical="center"/>
    </xf>
    <xf numFmtId="14" fontId="3" fillId="13" borderId="93" xfId="0" applyNumberFormat="1" applyFont="1" applyFill="1" applyBorder="1" applyAlignment="1">
      <alignment horizontal="left" vertical="center"/>
    </xf>
    <xf numFmtId="0" fontId="6" fillId="13" borderId="93" xfId="0" applyFont="1" applyFill="1" applyBorder="1" applyAlignment="1">
      <alignment vertical="center"/>
    </xf>
    <xf numFmtId="0" fontId="3" fillId="13" borderId="94" xfId="0" applyFont="1" applyFill="1" applyBorder="1" applyAlignment="1">
      <alignment vertical="top"/>
    </xf>
    <xf numFmtId="0" fontId="5" fillId="13" borderId="92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center"/>
    </xf>
    <xf numFmtId="0" fontId="3" fillId="13" borderId="85" xfId="0" applyFont="1" applyFill="1" applyBorder="1" applyAlignment="1">
      <alignment vertical="top"/>
    </xf>
    <xf numFmtId="0" fontId="3" fillId="13" borderId="96" xfId="0" applyFont="1" applyFill="1" applyBorder="1" applyAlignment="1">
      <alignment vertical="top"/>
    </xf>
    <xf numFmtId="0" fontId="3" fillId="13" borderId="85" xfId="0" applyFont="1" applyFill="1" applyBorder="1" applyAlignment="1">
      <alignment horizontal="left" vertical="top"/>
    </xf>
    <xf numFmtId="0" fontId="4" fillId="13" borderId="94" xfId="0" applyFont="1" applyFill="1" applyBorder="1" applyAlignment="1">
      <alignment vertical="top"/>
    </xf>
    <xf numFmtId="0" fontId="4" fillId="0" borderId="10" xfId="0" applyFont="1" applyBorder="1" applyAlignment="1">
      <alignment horizontal="left" vertical="top"/>
    </xf>
    <xf numFmtId="0" fontId="4" fillId="0" borderId="89" xfId="0" applyFont="1" applyBorder="1" applyAlignment="1">
      <alignment horizontal="left" vertical="top"/>
    </xf>
    <xf numFmtId="0" fontId="4" fillId="0" borderId="90" xfId="0" applyFont="1" applyBorder="1" applyAlignment="1">
      <alignment horizontal="left" vertical="top" wrapText="1"/>
    </xf>
    <xf numFmtId="0" fontId="4" fillId="0" borderId="91" xfId="0" applyFont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9" fillId="13" borderId="127" xfId="0" applyFont="1" applyFill="1" applyBorder="1" applyAlignment="1">
      <alignment horizontal="center" vertical="center"/>
    </xf>
    <xf numFmtId="0" fontId="9" fillId="13" borderId="128" xfId="0" applyFont="1" applyFill="1" applyBorder="1" applyAlignment="1">
      <alignment horizontal="center" vertical="center"/>
    </xf>
    <xf numFmtId="0" fontId="9" fillId="13" borderId="129" xfId="0" applyFont="1" applyFill="1" applyBorder="1" applyAlignment="1">
      <alignment horizontal="center" vertical="center"/>
    </xf>
    <xf numFmtId="0" fontId="9" fillId="14" borderId="127" xfId="0" applyFont="1" applyFill="1" applyBorder="1" applyAlignment="1">
      <alignment horizontal="center" vertical="center"/>
    </xf>
    <xf numFmtId="0" fontId="9" fillId="14" borderId="128" xfId="0" applyFont="1" applyFill="1" applyBorder="1" applyAlignment="1">
      <alignment horizontal="center" vertical="center"/>
    </xf>
    <xf numFmtId="0" fontId="9" fillId="14" borderId="129" xfId="0" applyFont="1" applyFill="1" applyBorder="1" applyAlignment="1">
      <alignment horizontal="center" vertical="center"/>
    </xf>
    <xf numFmtId="0" fontId="9" fillId="6" borderId="138" xfId="0" applyFont="1" applyFill="1" applyBorder="1" applyAlignment="1">
      <alignment horizontal="left" vertical="center"/>
    </xf>
    <xf numFmtId="0" fontId="9" fillId="6" borderId="30" xfId="0" applyFont="1" applyFill="1" applyBorder="1" applyAlignment="1">
      <alignment horizontal="left" vertical="center"/>
    </xf>
    <xf numFmtId="0" fontId="9" fillId="6" borderId="140" xfId="0" applyFont="1" applyFill="1" applyBorder="1" applyAlignment="1">
      <alignment horizontal="center" vertical="center"/>
    </xf>
    <xf numFmtId="0" fontId="9" fillId="6" borderId="30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49" fontId="3" fillId="5" borderId="23" xfId="0" applyNumberFormat="1" applyFont="1" applyFill="1" applyBorder="1" applyAlignment="1">
      <alignment vertical="center"/>
    </xf>
    <xf numFmtId="49" fontId="3" fillId="5" borderId="22" xfId="0" applyNumberFormat="1" applyFont="1" applyFill="1" applyBorder="1" applyAlignment="1">
      <alignment vertical="center"/>
    </xf>
    <xf numFmtId="49" fontId="3" fillId="5" borderId="24" xfId="0" applyNumberFormat="1" applyFont="1" applyFill="1" applyBorder="1" applyAlignment="1">
      <alignment vertical="center"/>
    </xf>
    <xf numFmtId="14" fontId="3" fillId="5" borderId="23" xfId="0" applyNumberFormat="1" applyFont="1" applyFill="1" applyBorder="1" applyAlignment="1">
      <alignment horizontal="left" vertical="center"/>
    </xf>
    <xf numFmtId="14" fontId="3" fillId="5" borderId="22" xfId="0" applyNumberFormat="1" applyFont="1" applyFill="1" applyBorder="1" applyAlignment="1">
      <alignment horizontal="left" vertical="center"/>
    </xf>
    <xf numFmtId="14" fontId="3" fillId="5" borderId="24" xfId="0" applyNumberFormat="1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0" fontId="3" fillId="5" borderId="24" xfId="0" applyFont="1" applyFill="1" applyBorder="1" applyAlignment="1">
      <alignment horizontal="left" vertical="center"/>
    </xf>
    <xf numFmtId="0" fontId="3" fillId="5" borderId="70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70" xfId="0" applyFont="1" applyBorder="1" applyAlignment="1">
      <alignment horizontal="left" vertical="center"/>
    </xf>
    <xf numFmtId="49" fontId="3" fillId="0" borderId="23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/>
    </xf>
    <xf numFmtId="0" fontId="3" fillId="0" borderId="70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center"/>
    </xf>
    <xf numFmtId="0" fontId="5" fillId="0" borderId="42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59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49" fontId="11" fillId="0" borderId="66" xfId="0" applyNumberFormat="1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/>
    </xf>
    <xf numFmtId="49" fontId="11" fillId="0" borderId="25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45" xfId="0" applyNumberFormat="1" applyFont="1" applyBorder="1" applyAlignment="1">
      <alignment horizontal="center" vertical="center"/>
    </xf>
    <xf numFmtId="49" fontId="11" fillId="0" borderId="68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11" fillId="0" borderId="61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25" fillId="0" borderId="59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25" fillId="0" borderId="8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3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47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center"/>
    </xf>
    <xf numFmtId="14" fontId="3" fillId="0" borderId="52" xfId="0" applyNumberFormat="1" applyFont="1" applyBorder="1" applyAlignment="1">
      <alignment horizontal="left" vertical="center"/>
    </xf>
    <xf numFmtId="14" fontId="3" fillId="0" borderId="56" xfId="0" applyNumberFormat="1" applyFont="1" applyBorder="1" applyAlignment="1">
      <alignment horizontal="left" vertical="center"/>
    </xf>
    <xf numFmtId="0" fontId="3" fillId="0" borderId="99" xfId="0" applyFont="1" applyBorder="1" applyAlignment="1">
      <alignment horizontal="left" vertical="top"/>
    </xf>
    <xf numFmtId="0" fontId="3" fillId="0" borderId="42" xfId="0" applyFont="1" applyBorder="1" applyAlignment="1">
      <alignment horizontal="left" vertical="top"/>
    </xf>
    <xf numFmtId="0" fontId="3" fillId="0" borderId="4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55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56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top"/>
    </xf>
    <xf numFmtId="0" fontId="13" fillId="0" borderId="77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51" xfId="0" applyNumberFormat="1" applyFont="1" applyBorder="1" applyAlignment="1">
      <alignment horizontal="left" vertical="center"/>
    </xf>
    <xf numFmtId="0" fontId="5" fillId="0" borderId="52" xfId="0" applyNumberFormat="1" applyFont="1" applyBorder="1" applyAlignment="1">
      <alignment horizontal="left" vertical="center"/>
    </xf>
    <xf numFmtId="0" fontId="5" fillId="0" borderId="53" xfId="0" applyNumberFormat="1" applyFont="1" applyBorder="1" applyAlignment="1">
      <alignment horizontal="left" vertical="center"/>
    </xf>
    <xf numFmtId="0" fontId="4" fillId="0" borderId="51" xfId="0" applyNumberFormat="1" applyFont="1" applyBorder="1" applyAlignment="1">
      <alignment horizontal="left" vertical="center" wrapText="1"/>
    </xf>
    <xf numFmtId="0" fontId="4" fillId="0" borderId="52" xfId="0" applyNumberFormat="1" applyFont="1" applyBorder="1" applyAlignment="1">
      <alignment horizontal="left" vertical="center" wrapText="1"/>
    </xf>
    <xf numFmtId="0" fontId="4" fillId="0" borderId="53" xfId="0" applyNumberFormat="1" applyFont="1" applyBorder="1" applyAlignment="1">
      <alignment horizontal="left" vertical="center" wrapText="1"/>
    </xf>
    <xf numFmtId="0" fontId="13" fillId="0" borderId="73" xfId="0" applyFont="1" applyBorder="1" applyAlignment="1">
      <alignment horizontal="left" vertical="top"/>
    </xf>
    <xf numFmtId="0" fontId="13" fillId="0" borderId="75" xfId="0" applyFont="1" applyBorder="1" applyAlignment="1">
      <alignment horizontal="left" vertical="top"/>
    </xf>
    <xf numFmtId="0" fontId="13" fillId="0" borderId="76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5" fillId="0" borderId="57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58" xfId="0" applyFont="1" applyBorder="1" applyAlignment="1">
      <alignment horizontal="left" vertical="top"/>
    </xf>
    <xf numFmtId="0" fontId="5" fillId="0" borderId="4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46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5" fillId="0" borderId="14" xfId="0" applyFont="1" applyBorder="1" applyAlignment="1">
      <alignment horizontal="left" vertical="top"/>
    </xf>
    <xf numFmtId="0" fontId="3" fillId="0" borderId="4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left" vertical="center"/>
    </xf>
    <xf numFmtId="49" fontId="3" fillId="0" borderId="52" xfId="0" applyNumberFormat="1" applyFont="1" applyBorder="1" applyAlignment="1">
      <alignment horizontal="left" vertical="center"/>
    </xf>
    <xf numFmtId="49" fontId="3" fillId="0" borderId="54" xfId="0" applyNumberFormat="1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13" fillId="0" borderId="73" xfId="0" applyFont="1" applyBorder="1" applyAlignment="1">
      <alignment horizontal="left" vertical="center"/>
    </xf>
    <xf numFmtId="0" fontId="13" fillId="0" borderId="74" xfId="0" applyFont="1" applyBorder="1" applyAlignment="1">
      <alignment horizontal="left" vertical="center"/>
    </xf>
    <xf numFmtId="0" fontId="13" fillId="0" borderId="75" xfId="0" applyFont="1" applyBorder="1" applyAlignment="1">
      <alignment horizontal="left" vertical="center"/>
    </xf>
    <xf numFmtId="0" fontId="13" fillId="0" borderId="76" xfId="0" applyFont="1" applyBorder="1" applyAlignment="1">
      <alignment horizontal="left" vertical="center"/>
    </xf>
    <xf numFmtId="0" fontId="13" fillId="0" borderId="77" xfId="0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right" vertical="center"/>
    </xf>
    <xf numFmtId="0" fontId="5" fillId="0" borderId="63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 wrapText="1"/>
    </xf>
    <xf numFmtId="0" fontId="4" fillId="0" borderId="63" xfId="0" applyFont="1" applyBorder="1" applyAlignment="1">
      <alignment horizontal="right" vertical="center" wrapText="1"/>
    </xf>
    <xf numFmtId="0" fontId="5" fillId="0" borderId="41" xfId="0" applyNumberFormat="1" applyFont="1" applyBorder="1" applyAlignment="1">
      <alignment horizontal="right" vertical="center"/>
    </xf>
    <xf numFmtId="0" fontId="5" fillId="0" borderId="62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24" fillId="0" borderId="89" xfId="0" applyNumberFormat="1" applyFont="1" applyBorder="1" applyAlignment="1">
      <alignment horizontal="right" vertical="top"/>
    </xf>
    <xf numFmtId="0" fontId="24" fillId="0" borderId="13" xfId="0" applyNumberFormat="1" applyFont="1" applyBorder="1" applyAlignment="1">
      <alignment horizontal="right" vertical="top"/>
    </xf>
    <xf numFmtId="0" fontId="24" fillId="0" borderId="64" xfId="0" applyNumberFormat="1" applyFont="1" applyBorder="1" applyAlignment="1">
      <alignment horizontal="right" vertical="top"/>
    </xf>
    <xf numFmtId="0" fontId="10" fillId="0" borderId="18" xfId="0" applyFont="1" applyBorder="1" applyAlignment="1">
      <alignment horizontal="left" vertical="top"/>
    </xf>
    <xf numFmtId="0" fontId="10" fillId="0" borderId="17" xfId="0" applyFont="1" applyBorder="1" applyAlignment="1">
      <alignment horizontal="left" vertical="top"/>
    </xf>
    <xf numFmtId="0" fontId="10" fillId="0" borderId="47" xfId="0" applyFont="1" applyBorder="1" applyAlignment="1">
      <alignment horizontal="left" vertical="top"/>
    </xf>
    <xf numFmtId="0" fontId="4" fillId="0" borderId="5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4" fillId="0" borderId="58" xfId="0" applyFont="1" applyBorder="1" applyAlignment="1">
      <alignment horizontal="left" vertical="top"/>
    </xf>
    <xf numFmtId="0" fontId="4" fillId="0" borderId="46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14" xfId="0" applyFont="1" applyBorder="1" applyAlignment="1">
      <alignment horizontal="left" vertical="top"/>
    </xf>
    <xf numFmtId="0" fontId="24" fillId="0" borderId="59" xfId="0" applyFont="1" applyBorder="1" applyAlignment="1">
      <alignment horizontal="left" vertical="top" wrapText="1"/>
    </xf>
    <xf numFmtId="0" fontId="24" fillId="0" borderId="42" xfId="0" applyFont="1" applyBorder="1" applyAlignment="1">
      <alignment horizontal="left" vertical="top" wrapText="1"/>
    </xf>
    <xf numFmtId="0" fontId="24" fillId="0" borderId="80" xfId="0" applyFont="1" applyBorder="1" applyAlignment="1">
      <alignment horizontal="left" vertical="top" wrapText="1"/>
    </xf>
    <xf numFmtId="0" fontId="24" fillId="0" borderId="15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0" fillId="0" borderId="7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top"/>
    </xf>
    <xf numFmtId="0" fontId="3" fillId="0" borderId="47" xfId="0" applyFont="1" applyBorder="1" applyAlignment="1">
      <alignment horizontal="left" vertical="top"/>
    </xf>
    <xf numFmtId="0" fontId="8" fillId="0" borderId="48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32" xfId="0" applyFont="1" applyBorder="1" applyAlignment="1">
      <alignment horizontal="left" vertical="center"/>
    </xf>
    <xf numFmtId="0" fontId="3" fillId="0" borderId="97" xfId="0" applyFont="1" applyBorder="1" applyAlignment="1">
      <alignment horizontal="left" vertical="center"/>
    </xf>
    <xf numFmtId="0" fontId="3" fillId="0" borderId="98" xfId="0" applyFont="1" applyBorder="1" applyAlignment="1">
      <alignment horizontal="left" vertical="center"/>
    </xf>
    <xf numFmtId="0" fontId="3" fillId="0" borderId="79" xfId="0" applyFont="1" applyBorder="1" applyAlignment="1">
      <alignment horizontal="left" vertical="center"/>
    </xf>
    <xf numFmtId="49" fontId="26" fillId="0" borderId="22" xfId="0" applyNumberFormat="1" applyFont="1" applyBorder="1" applyAlignment="1">
      <alignment horizontal="right" vertical="center"/>
    </xf>
    <xf numFmtId="49" fontId="26" fillId="0" borderId="63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69" xfId="0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23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49" fontId="3" fillId="5" borderId="23" xfId="0" applyNumberFormat="1" applyFont="1" applyFill="1" applyBorder="1" applyAlignment="1"/>
    <xf numFmtId="49" fontId="3" fillId="5" borderId="22" xfId="0" applyNumberFormat="1" applyFont="1" applyFill="1" applyBorder="1" applyAlignment="1"/>
    <xf numFmtId="49" fontId="3" fillId="5" borderId="24" xfId="0" applyNumberFormat="1" applyFont="1" applyFill="1" applyBorder="1" applyAlignment="1"/>
    <xf numFmtId="14" fontId="3" fillId="5" borderId="23" xfId="0" applyNumberFormat="1" applyFont="1" applyFill="1" applyBorder="1" applyAlignment="1">
      <alignment horizontal="left"/>
    </xf>
    <xf numFmtId="14" fontId="3" fillId="5" borderId="22" xfId="0" applyNumberFormat="1" applyFont="1" applyFill="1" applyBorder="1" applyAlignment="1">
      <alignment horizontal="left"/>
    </xf>
    <xf numFmtId="14" fontId="3" fillId="5" borderId="24" xfId="0" applyNumberFormat="1" applyFont="1" applyFill="1" applyBorder="1" applyAlignment="1">
      <alignment horizontal="left"/>
    </xf>
    <xf numFmtId="0" fontId="3" fillId="5" borderId="23" xfId="0" applyFont="1" applyFill="1" applyBorder="1" applyAlignment="1">
      <alignment horizontal="left"/>
    </xf>
    <xf numFmtId="0" fontId="3" fillId="5" borderId="22" xfId="0" applyFont="1" applyFill="1" applyBorder="1" applyAlignment="1">
      <alignment horizontal="left"/>
    </xf>
    <xf numFmtId="0" fontId="3" fillId="5" borderId="24" xfId="0" applyFont="1" applyFill="1" applyBorder="1" applyAlignment="1">
      <alignment horizontal="left"/>
    </xf>
    <xf numFmtId="0" fontId="10" fillId="0" borderId="72" xfId="0" applyFont="1" applyBorder="1" applyAlignment="1">
      <alignment horizontal="left" vertical="top" wrapText="1"/>
    </xf>
    <xf numFmtId="0" fontId="10" fillId="0" borderId="41" xfId="0" applyFont="1" applyBorder="1" applyAlignment="1">
      <alignment horizontal="left" vertical="top" wrapText="1"/>
    </xf>
    <xf numFmtId="0" fontId="10" fillId="0" borderId="7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3" fillId="0" borderId="131" xfId="0" applyFont="1" applyBorder="1" applyAlignment="1">
      <alignment horizontal="left" vertical="center"/>
    </xf>
    <xf numFmtId="14" fontId="3" fillId="0" borderId="51" xfId="0" applyNumberFormat="1" applyFont="1" applyBorder="1" applyAlignment="1">
      <alignment horizontal="left" vertical="top"/>
    </xf>
    <xf numFmtId="0" fontId="3" fillId="0" borderId="53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49" fontId="3" fillId="0" borderId="51" xfId="0" applyNumberFormat="1" applyFont="1" applyBorder="1" applyAlignment="1">
      <alignment horizontal="left" vertical="top"/>
    </xf>
    <xf numFmtId="49" fontId="3" fillId="0" borderId="52" xfId="0" applyNumberFormat="1" applyFont="1" applyBorder="1" applyAlignment="1">
      <alignment horizontal="left" vertical="top"/>
    </xf>
    <xf numFmtId="49" fontId="3" fillId="0" borderId="54" xfId="0" applyNumberFormat="1" applyFont="1" applyBorder="1" applyAlignment="1">
      <alignment horizontal="left" vertical="top"/>
    </xf>
    <xf numFmtId="0" fontId="3" fillId="0" borderId="18" xfId="0" applyFont="1" applyBorder="1" applyAlignment="1">
      <alignment horizontal="left" vertical="center"/>
    </xf>
    <xf numFmtId="0" fontId="3" fillId="0" borderId="89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49" fontId="9" fillId="0" borderId="17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right" vertical="center"/>
    </xf>
    <xf numFmtId="49" fontId="9" fillId="0" borderId="45" xfId="0" applyNumberFormat="1" applyFont="1" applyBorder="1" applyAlignment="1">
      <alignment horizontal="right" vertical="center"/>
    </xf>
    <xf numFmtId="49" fontId="9" fillId="0" borderId="52" xfId="0" applyNumberFormat="1" applyFont="1" applyBorder="1" applyAlignment="1">
      <alignment horizontal="right" vertical="center"/>
    </xf>
    <xf numFmtId="49" fontId="9" fillId="0" borderId="56" xfId="0" applyNumberFormat="1" applyFont="1" applyBorder="1" applyAlignment="1">
      <alignment horizontal="right" vertical="center"/>
    </xf>
    <xf numFmtId="0" fontId="10" fillId="0" borderId="101" xfId="0" applyFont="1" applyBorder="1" applyAlignment="1">
      <alignment horizontal="left" vertical="top"/>
    </xf>
    <xf numFmtId="0" fontId="10" fillId="0" borderId="100" xfId="0" applyFont="1" applyBorder="1" applyAlignment="1">
      <alignment horizontal="left" vertical="top"/>
    </xf>
    <xf numFmtId="0" fontId="4" fillId="0" borderId="71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140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86" xfId="1" applyFont="1" applyBorder="1" applyAlignment="1">
      <alignment horizontal="left" vertical="center"/>
    </xf>
    <xf numFmtId="0" fontId="4" fillId="0" borderId="134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14" xfId="1" applyFont="1" applyBorder="1" applyAlignment="1">
      <alignment horizontal="left" vertical="center"/>
    </xf>
    <xf numFmtId="0" fontId="17" fillId="0" borderId="17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/>
    </xf>
    <xf numFmtId="0" fontId="4" fillId="0" borderId="7" xfId="1" applyFont="1" applyBorder="1" applyAlignment="1">
      <alignment horizontal="left" vertical="top"/>
    </xf>
    <xf numFmtId="0" fontId="4" fillId="0" borderId="89" xfId="1" applyFont="1" applyBorder="1" applyAlignment="1">
      <alignment horizontal="left" vertical="top"/>
    </xf>
    <xf numFmtId="0" fontId="4" fillId="0" borderId="14" xfId="1" applyFont="1" applyBorder="1" applyAlignment="1">
      <alignment horizontal="left" vertical="top"/>
    </xf>
    <xf numFmtId="0" fontId="4" fillId="0" borderId="84" xfId="1" applyFont="1" applyBorder="1" applyAlignment="1">
      <alignment horizontal="left" vertical="top" wrapText="1"/>
    </xf>
    <xf numFmtId="0" fontId="4" fillId="0" borderId="96" xfId="1" applyFont="1" applyBorder="1" applyAlignment="1">
      <alignment horizontal="left" vertical="top" wrapText="1"/>
    </xf>
    <xf numFmtId="0" fontId="4" fillId="0" borderId="138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3" fillId="0" borderId="24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4" fillId="0" borderId="22" xfId="1" applyFont="1" applyBorder="1" applyAlignment="1">
      <alignment horizontal="left" vertical="top"/>
    </xf>
    <xf numFmtId="0" fontId="4" fillId="0" borderId="24" xfId="1" applyFont="1" applyBorder="1" applyAlignment="1">
      <alignment horizontal="left" vertical="top"/>
    </xf>
    <xf numFmtId="0" fontId="4" fillId="0" borderId="23" xfId="1" applyFont="1" applyBorder="1" applyAlignment="1">
      <alignment horizontal="left" vertical="top"/>
    </xf>
    <xf numFmtId="0" fontId="18" fillId="0" borderId="23" xfId="1" applyFont="1" applyBorder="1" applyAlignment="1">
      <alignment horizontal="left" vertical="center"/>
    </xf>
    <xf numFmtId="0" fontId="18" fillId="0" borderId="22" xfId="1" applyFont="1" applyBorder="1" applyAlignment="1">
      <alignment horizontal="left" vertical="center"/>
    </xf>
    <xf numFmtId="0" fontId="5" fillId="0" borderId="22" xfId="1" applyFont="1" applyBorder="1" applyAlignment="1">
      <alignment horizontal="left" vertical="center"/>
    </xf>
    <xf numFmtId="0" fontId="5" fillId="0" borderId="24" xfId="1" applyFont="1" applyBorder="1" applyAlignment="1">
      <alignment horizontal="left" vertical="center"/>
    </xf>
    <xf numFmtId="0" fontId="4" fillId="0" borderId="133" xfId="1" applyFont="1" applyBorder="1" applyAlignment="1">
      <alignment horizontal="left" vertical="center"/>
    </xf>
    <xf numFmtId="0" fontId="17" fillId="0" borderId="30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top"/>
    </xf>
    <xf numFmtId="0" fontId="4" fillId="0" borderId="13" xfId="1" applyFont="1" applyBorder="1" applyAlignment="1">
      <alignment horizontal="left" vertical="top"/>
    </xf>
    <xf numFmtId="0" fontId="4" fillId="0" borderId="138" xfId="1" applyFont="1" applyBorder="1" applyAlignment="1">
      <alignment horizontal="center" vertical="center" wrapText="1"/>
    </xf>
    <xf numFmtId="0" fontId="4" fillId="0" borderId="139" xfId="1" applyFont="1" applyBorder="1" applyAlignment="1">
      <alignment horizontal="center" vertical="center" wrapText="1"/>
    </xf>
    <xf numFmtId="49" fontId="6" fillId="0" borderId="144" xfId="1" applyNumberFormat="1" applyFont="1" applyBorder="1" applyAlignment="1">
      <alignment horizontal="center" vertical="center"/>
    </xf>
    <xf numFmtId="49" fontId="6" fillId="0" borderId="145" xfId="1" applyNumberFormat="1" applyFont="1" applyBorder="1" applyAlignment="1">
      <alignment horizontal="center" vertical="center"/>
    </xf>
    <xf numFmtId="49" fontId="6" fillId="0" borderId="23" xfId="1" applyNumberFormat="1" applyFont="1" applyBorder="1" applyAlignment="1">
      <alignment horizontal="center" vertical="center"/>
    </xf>
    <xf numFmtId="49" fontId="6" fillId="0" borderId="24" xfId="1" applyNumberFormat="1" applyFont="1" applyBorder="1" applyAlignment="1">
      <alignment horizontal="center" vertical="center"/>
    </xf>
    <xf numFmtId="0" fontId="3" fillId="0" borderId="144" xfId="1" applyFont="1" applyBorder="1" applyAlignment="1">
      <alignment horizontal="left" vertical="center" wrapText="1"/>
    </xf>
    <xf numFmtId="0" fontId="3" fillId="0" borderId="97" xfId="1" applyFont="1" applyBorder="1" applyAlignment="1">
      <alignment horizontal="left" vertical="center" wrapText="1"/>
    </xf>
    <xf numFmtId="0" fontId="3" fillId="0" borderId="145" xfId="1" applyFont="1" applyBorder="1" applyAlignment="1">
      <alignment horizontal="left" vertical="center" wrapText="1"/>
    </xf>
    <xf numFmtId="0" fontId="3" fillId="0" borderId="23" xfId="1" applyFont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30</xdr:row>
      <xdr:rowOff>163286</xdr:rowOff>
    </xdr:from>
    <xdr:to>
      <xdr:col>36</xdr:col>
      <xdr:colOff>70576</xdr:colOff>
      <xdr:row>33</xdr:row>
      <xdr:rowOff>65405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511143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6</xdr:row>
      <xdr:rowOff>33619</xdr:rowOff>
    </xdr:from>
    <xdr:to>
      <xdr:col>22</xdr:col>
      <xdr:colOff>151185</xdr:colOff>
      <xdr:row>11</xdr:row>
      <xdr:rowOff>198503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163285</xdr:colOff>
      <xdr:row>20</xdr:row>
      <xdr:rowOff>190501</xdr:rowOff>
    </xdr:from>
    <xdr:to>
      <xdr:col>36</xdr:col>
      <xdr:colOff>43361</xdr:colOff>
      <xdr:row>23</xdr:row>
      <xdr:rowOff>92620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4178" y="5089072"/>
          <a:ext cx="1717040" cy="636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abSelected="1" view="pageBreakPreview" zoomScaleNormal="70" zoomScaleSheetLayoutView="100" workbookViewId="0">
      <selection activeCell="B27" sqref="B27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3" customFormat="1" ht="41.25" customHeight="1" x14ac:dyDescent="0.2">
      <c r="A1" s="47" t="s">
        <v>3</v>
      </c>
      <c r="B1" s="198" t="s">
        <v>482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13"/>
    </row>
    <row r="2" spans="1:32" s="3" customFormat="1" ht="18" customHeight="1" x14ac:dyDescent="0.2">
      <c r="A2" s="36" t="s">
        <v>14</v>
      </c>
      <c r="B2" s="194" t="s">
        <v>506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3"/>
    </row>
    <row r="3" spans="1:32" s="3" customFormat="1" ht="18" customHeight="1" x14ac:dyDescent="0.2">
      <c r="A3" s="36" t="s">
        <v>13</v>
      </c>
      <c r="B3" s="195">
        <v>44104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13"/>
    </row>
    <row r="4" spans="1:32" s="3" customFormat="1" ht="18" customHeight="1" x14ac:dyDescent="0.2">
      <c r="A4" s="37" t="s">
        <v>2</v>
      </c>
      <c r="B4" s="196" t="s">
        <v>505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2" s="3" customFormat="1" ht="18" customHeight="1" thickBot="1" x14ac:dyDescent="0.25">
      <c r="A5" s="38" t="s">
        <v>27</v>
      </c>
      <c r="B5" s="197"/>
      <c r="C5" s="12"/>
      <c r="D5" s="12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</row>
    <row r="6" spans="1:32" s="3" customFormat="1" ht="20.100000000000001" customHeight="1" x14ac:dyDescent="0.2">
      <c r="A6" s="35" t="s">
        <v>10</v>
      </c>
      <c r="B6" s="44" t="s">
        <v>507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1"/>
      <c r="AF6" s="9"/>
    </row>
    <row r="7" spans="1:32" s="3" customFormat="1" ht="20.100000000000001" customHeight="1" x14ac:dyDescent="0.2">
      <c r="A7" s="36" t="s">
        <v>7</v>
      </c>
      <c r="B7" s="42" t="s">
        <v>38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11"/>
      <c r="AF7" s="9"/>
    </row>
    <row r="8" spans="1:32" s="3" customFormat="1" ht="20.100000000000001" customHeight="1" x14ac:dyDescent="0.2">
      <c r="A8" s="36" t="s">
        <v>11</v>
      </c>
      <c r="B8" s="194" t="s">
        <v>23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11"/>
      <c r="AF8" s="9"/>
    </row>
    <row r="9" spans="1:32" s="3" customFormat="1" ht="20.100000000000001" customHeight="1" x14ac:dyDescent="0.2">
      <c r="A9" s="36" t="s">
        <v>7</v>
      </c>
      <c r="B9" s="194" t="s">
        <v>37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11"/>
      <c r="AF9" s="9"/>
    </row>
    <row r="10" spans="1:32" s="3" customFormat="1" ht="20.100000000000001" customHeight="1" x14ac:dyDescent="0.2">
      <c r="A10" s="206" t="s">
        <v>244</v>
      </c>
      <c r="B10" s="43" t="s">
        <v>500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11"/>
      <c r="AF10" s="9"/>
    </row>
    <row r="11" spans="1:32" s="3" customFormat="1" ht="18" customHeight="1" thickBot="1" x14ac:dyDescent="0.25">
      <c r="A11" s="207"/>
      <c r="B11" s="193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10"/>
      <c r="AF11" s="7"/>
    </row>
    <row r="12" spans="1:32" s="3" customFormat="1" ht="18" customHeight="1" x14ac:dyDescent="0.2">
      <c r="A12" s="14" t="s">
        <v>8</v>
      </c>
      <c r="B12" s="45" t="s">
        <v>508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  <c r="AF12" s="7"/>
    </row>
    <row r="13" spans="1:32" s="3" customFormat="1" ht="18" customHeight="1" x14ac:dyDescent="0.2">
      <c r="A13" s="39" t="s">
        <v>7</v>
      </c>
      <c r="B13" s="199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10"/>
      <c r="AF13" s="7"/>
    </row>
    <row r="14" spans="1:32" s="3" customFormat="1" ht="18" customHeight="1" x14ac:dyDescent="0.2">
      <c r="A14" s="204" t="s">
        <v>26</v>
      </c>
      <c r="B14" s="200" t="s">
        <v>43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10"/>
      <c r="AF14" s="7"/>
    </row>
    <row r="15" spans="1:32" s="3" customFormat="1" ht="18" customHeight="1" x14ac:dyDescent="0.2">
      <c r="A15" s="205"/>
      <c r="B15" s="201" t="s">
        <v>44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10"/>
      <c r="AF15" s="7"/>
    </row>
    <row r="16" spans="1:32" s="3" customFormat="1" ht="18" customHeight="1" x14ac:dyDescent="0.2">
      <c r="A16" s="40" t="s">
        <v>94</v>
      </c>
      <c r="B16" s="20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10"/>
      <c r="AF16" s="7"/>
    </row>
    <row r="17" spans="1:32" s="3" customFormat="1" ht="18" customHeight="1" thickBot="1" x14ac:dyDescent="0.25">
      <c r="A17" s="41" t="s">
        <v>503</v>
      </c>
      <c r="B17" s="20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8"/>
    </row>
    <row r="18" spans="1:32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1:32" x14ac:dyDescent="0.25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</row>
    <row r="20" spans="1:32" x14ac:dyDescent="0.25">
      <c r="B20" s="30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</row>
    <row r="21" spans="1:32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</row>
    <row r="22" spans="1:32" x14ac:dyDescent="0.25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</row>
    <row r="23" spans="1:32" x14ac:dyDescent="0.25">
      <c r="B23" s="30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</row>
    <row r="24" spans="1:32" x14ac:dyDescent="0.25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</row>
    <row r="25" spans="1:32" x14ac:dyDescent="0.25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</row>
    <row r="26" spans="1:32" x14ac:dyDescent="0.25">
      <c r="B26" s="30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</row>
    <row r="27" spans="1:32" x14ac:dyDescent="0.25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</row>
    <row r="28" spans="1:32" x14ac:dyDescent="0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</row>
    <row r="29" spans="1:32" x14ac:dyDescent="0.25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</row>
    <row r="30" spans="1:32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</row>
    <row r="31" spans="1:32" x14ac:dyDescent="0.25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</row>
    <row r="32" spans="1:32" x14ac:dyDescent="0.25">
      <c r="B32" s="30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</row>
    <row r="33" spans="2:30" x14ac:dyDescent="0.25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</row>
    <row r="34" spans="2:30" x14ac:dyDescent="0.25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</row>
    <row r="35" spans="2:30" x14ac:dyDescent="0.25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</row>
    <row r="36" spans="2:30" x14ac:dyDescent="0.25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</row>
    <row r="37" spans="2:30" x14ac:dyDescent="0.25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</row>
    <row r="38" spans="2:30" x14ac:dyDescent="0.25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</row>
    <row r="39" spans="2:30" x14ac:dyDescent="0.25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</row>
    <row r="40" spans="2:30" x14ac:dyDescent="0.25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</row>
    <row r="41" spans="2:30" x14ac:dyDescent="0.25">
      <c r="B41" s="30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</row>
    <row r="42" spans="2:30" x14ac:dyDescent="0.25">
      <c r="B42" s="30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</row>
    <row r="43" spans="2:30" x14ac:dyDescent="0.25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</row>
    <row r="44" spans="2:30" x14ac:dyDescent="0.25">
      <c r="B44" s="30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</row>
  </sheetData>
  <mergeCells count="2">
    <mergeCell ref="A14:A15"/>
    <mergeCell ref="A10:A11"/>
  </mergeCells>
  <dataValidations count="1">
    <dataValidation type="list" allowBlank="1" showInputMessage="1" showErrorMessage="1" sqref="B2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showGridLines="0" zoomScale="85" zoomScaleNormal="85" zoomScalePageLayoutView="85" workbookViewId="0">
      <selection activeCell="B4" sqref="B4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1" t="s">
        <v>96</v>
      </c>
      <c r="B1" s="479"/>
      <c r="C1" s="479"/>
      <c r="D1" s="479"/>
      <c r="E1" s="479"/>
      <c r="F1" s="479"/>
      <c r="G1" s="479"/>
      <c r="H1" s="479"/>
      <c r="I1" s="479"/>
      <c r="J1" s="479" t="s">
        <v>90</v>
      </c>
      <c r="K1" s="479"/>
      <c r="L1" s="479"/>
      <c r="M1" s="479"/>
      <c r="N1" s="479"/>
      <c r="O1" s="480"/>
    </row>
    <row r="2" spans="1:15" ht="15" customHeight="1" x14ac:dyDescent="0.2">
      <c r="A2" s="482" t="s">
        <v>410</v>
      </c>
      <c r="B2" s="483"/>
      <c r="C2" s="483"/>
      <c r="D2" s="483"/>
      <c r="E2" s="483"/>
      <c r="F2" s="483"/>
      <c r="G2" s="483"/>
      <c r="H2" s="483"/>
      <c r="I2" s="483"/>
      <c r="J2" s="484" t="s">
        <v>411</v>
      </c>
      <c r="K2" s="484"/>
      <c r="L2" s="484"/>
      <c r="M2" s="484"/>
      <c r="N2" s="484"/>
      <c r="O2" s="485"/>
    </row>
    <row r="3" spans="1:15" ht="15" customHeight="1" x14ac:dyDescent="0.2">
      <c r="A3" s="482" t="s">
        <v>413</v>
      </c>
      <c r="B3" s="483"/>
      <c r="C3" s="483"/>
      <c r="D3" s="483"/>
      <c r="E3" s="483"/>
      <c r="F3" s="483"/>
      <c r="G3" s="483"/>
      <c r="H3" s="483"/>
      <c r="I3" s="483"/>
      <c r="J3" s="484" t="s">
        <v>412</v>
      </c>
      <c r="K3" s="484"/>
      <c r="L3" s="484"/>
      <c r="M3" s="484"/>
      <c r="N3" s="484"/>
      <c r="O3" s="485"/>
    </row>
    <row r="4" spans="1:15" ht="15" customHeight="1" thickBot="1" x14ac:dyDescent="0.25">
      <c r="A4" s="164"/>
      <c r="B4" s="164"/>
      <c r="C4" s="164"/>
      <c r="D4" s="164"/>
      <c r="E4" s="164"/>
      <c r="F4" s="164"/>
      <c r="G4" s="164"/>
      <c r="H4" s="164"/>
      <c r="I4" s="164"/>
      <c r="J4" s="165"/>
      <c r="K4" s="165"/>
      <c r="L4" s="165"/>
      <c r="M4" s="165"/>
      <c r="N4" s="165"/>
      <c r="O4" s="165"/>
    </row>
    <row r="5" spans="1:15" ht="24.95" customHeight="1" thickBot="1" x14ac:dyDescent="0.25">
      <c r="A5" s="159" t="s">
        <v>71</v>
      </c>
      <c r="B5" s="160"/>
      <c r="C5" s="161"/>
      <c r="D5" s="161"/>
      <c r="E5" s="487"/>
      <c r="F5" s="487"/>
      <c r="G5" s="487"/>
      <c r="H5" s="487"/>
      <c r="I5" s="487"/>
      <c r="J5" s="487"/>
      <c r="K5" s="487"/>
      <c r="L5" s="162"/>
      <c r="M5" s="162"/>
      <c r="N5" s="162"/>
      <c r="O5" s="163"/>
    </row>
    <row r="6" spans="1:15" ht="15" customHeight="1" x14ac:dyDescent="0.2">
      <c r="A6" s="466" t="s">
        <v>70</v>
      </c>
      <c r="B6" s="488"/>
      <c r="C6" s="467"/>
      <c r="D6" s="477" t="str">
        <f>'List stavby'!B1</f>
        <v>Rekonstrukce žst. Horní Dolní</v>
      </c>
      <c r="E6" s="463" t="s">
        <v>480</v>
      </c>
      <c r="F6" s="464"/>
      <c r="G6" s="464"/>
      <c r="H6" s="464"/>
      <c r="I6" s="464"/>
      <c r="J6" s="464"/>
      <c r="K6" s="464"/>
      <c r="L6" s="464"/>
      <c r="M6" s="464"/>
      <c r="N6" s="464"/>
      <c r="O6" s="465"/>
    </row>
    <row r="7" spans="1:15" ht="15" customHeight="1" x14ac:dyDescent="0.2">
      <c r="A7" s="468"/>
      <c r="B7" s="489"/>
      <c r="C7" s="469"/>
      <c r="D7" s="478"/>
      <c r="E7" s="152" t="s">
        <v>383</v>
      </c>
      <c r="F7" s="23" t="s">
        <v>86</v>
      </c>
      <c r="G7" s="23" t="s">
        <v>49</v>
      </c>
      <c r="H7" s="23" t="s">
        <v>48</v>
      </c>
      <c r="I7" s="23" t="s">
        <v>68</v>
      </c>
      <c r="J7" s="23" t="s">
        <v>384</v>
      </c>
      <c r="K7" s="23"/>
      <c r="L7" s="23"/>
      <c r="M7" s="23"/>
      <c r="N7" s="23"/>
      <c r="O7" s="144"/>
    </row>
    <row r="8" spans="1:15" ht="15" customHeight="1" x14ac:dyDescent="0.2">
      <c r="A8" s="448" t="s">
        <v>367</v>
      </c>
      <c r="B8" s="456"/>
      <c r="C8" s="449"/>
      <c r="D8" s="50" t="str">
        <f>'List stavby'!B4</f>
        <v>SXXXXXXXXX</v>
      </c>
      <c r="E8" s="152" t="s">
        <v>69</v>
      </c>
      <c r="F8" s="23" t="s">
        <v>234</v>
      </c>
      <c r="G8" s="23" t="s">
        <v>393</v>
      </c>
      <c r="H8" s="23" t="s">
        <v>87</v>
      </c>
      <c r="I8" s="23" t="s">
        <v>394</v>
      </c>
      <c r="J8" s="23" t="s">
        <v>49</v>
      </c>
      <c r="K8" s="23"/>
      <c r="L8" s="23"/>
      <c r="M8" s="23"/>
      <c r="N8" s="23"/>
      <c r="O8" s="144"/>
    </row>
    <row r="9" spans="1:15" ht="15" customHeight="1" x14ac:dyDescent="0.2">
      <c r="A9" s="448" t="s">
        <v>67</v>
      </c>
      <c r="B9" s="456"/>
      <c r="C9" s="449"/>
      <c r="D9" s="50" t="str">
        <f>'List stavby'!B2</f>
        <v>DSP</v>
      </c>
      <c r="E9" s="152" t="s">
        <v>66</v>
      </c>
      <c r="F9" s="23" t="s">
        <v>392</v>
      </c>
      <c r="G9" s="23" t="s">
        <v>233</v>
      </c>
      <c r="H9" s="23" t="s">
        <v>233</v>
      </c>
      <c r="I9" s="23" t="s">
        <v>395</v>
      </c>
      <c r="J9" s="23" t="s">
        <v>393</v>
      </c>
      <c r="K9" s="23"/>
      <c r="L9" s="23"/>
      <c r="M9" s="23"/>
      <c r="N9" s="23"/>
      <c r="O9" s="144"/>
    </row>
    <row r="10" spans="1:15" ht="15" customHeight="1" thickBot="1" x14ac:dyDescent="0.25">
      <c r="A10" s="457" t="s">
        <v>13</v>
      </c>
      <c r="B10" s="486"/>
      <c r="C10" s="458"/>
      <c r="D10" s="145">
        <f>'List stavby'!B3</f>
        <v>44104</v>
      </c>
      <c r="E10" s="153" t="s">
        <v>65</v>
      </c>
      <c r="F10" s="146" t="s">
        <v>85</v>
      </c>
      <c r="G10" s="146" t="s">
        <v>85</v>
      </c>
      <c r="H10" s="146" t="s">
        <v>85</v>
      </c>
      <c r="I10" s="146" t="s">
        <v>85</v>
      </c>
      <c r="J10" s="146" t="s">
        <v>85</v>
      </c>
      <c r="K10" s="146"/>
      <c r="L10" s="146"/>
      <c r="M10" s="146"/>
      <c r="N10" s="146"/>
      <c r="O10" s="147"/>
    </row>
    <row r="11" spans="1:15" ht="15" customHeight="1" thickBot="1" x14ac:dyDescent="0.25">
      <c r="A11" s="451"/>
      <c r="B11" s="451"/>
      <c r="C11" s="451"/>
      <c r="D11" s="451"/>
      <c r="E11" s="451"/>
      <c r="F11" s="451"/>
      <c r="G11" s="451"/>
      <c r="H11" s="451"/>
      <c r="I11" s="451"/>
      <c r="J11" s="451"/>
      <c r="K11" s="451"/>
      <c r="L11" s="451"/>
      <c r="M11" s="451"/>
      <c r="N11" s="451"/>
      <c r="O11" s="451"/>
    </row>
    <row r="12" spans="1:15" ht="24.95" customHeight="1" thickBot="1" x14ac:dyDescent="0.25">
      <c r="A12" s="490" t="s">
        <v>64</v>
      </c>
      <c r="B12" s="491"/>
      <c r="C12" s="450" t="s">
        <v>63</v>
      </c>
      <c r="D12" s="451"/>
      <c r="E12" s="151"/>
      <c r="F12" s="450" t="s">
        <v>385</v>
      </c>
      <c r="G12" s="451"/>
      <c r="H12" s="451"/>
      <c r="I12" s="451"/>
      <c r="J12" s="451"/>
      <c r="K12" s="451"/>
      <c r="L12" s="451"/>
      <c r="M12" s="451"/>
      <c r="N12" s="451"/>
      <c r="O12" s="473"/>
    </row>
    <row r="13" spans="1:15" ht="15" customHeight="1" x14ac:dyDescent="0.2">
      <c r="A13" s="148" t="s">
        <v>396</v>
      </c>
      <c r="B13" s="166" t="s">
        <v>497</v>
      </c>
      <c r="C13" s="459" t="s">
        <v>74</v>
      </c>
      <c r="D13" s="460"/>
      <c r="E13" s="149"/>
      <c r="F13" s="150" t="s">
        <v>0</v>
      </c>
      <c r="G13" s="150" t="s">
        <v>0</v>
      </c>
      <c r="H13" s="150" t="s">
        <v>47</v>
      </c>
      <c r="I13" s="150" t="s">
        <v>0</v>
      </c>
      <c r="J13" s="150" t="s">
        <v>0</v>
      </c>
      <c r="K13" s="150"/>
      <c r="L13" s="150"/>
      <c r="M13" s="150"/>
      <c r="N13" s="150"/>
      <c r="O13" s="150"/>
    </row>
    <row r="14" spans="1:15" ht="15" customHeight="1" x14ac:dyDescent="0.2">
      <c r="A14" s="140"/>
      <c r="B14" s="143"/>
      <c r="C14" s="452"/>
      <c r="D14" s="453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39" t="s">
        <v>397</v>
      </c>
      <c r="B15" s="142"/>
      <c r="C15" s="455" t="s">
        <v>398</v>
      </c>
      <c r="D15" s="456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487</v>
      </c>
      <c r="C16" s="452" t="s">
        <v>466</v>
      </c>
      <c r="D16" s="453"/>
      <c r="E16" s="141" t="s">
        <v>401</v>
      </c>
      <c r="F16" s="22" t="s">
        <v>0</v>
      </c>
      <c r="G16" s="22" t="s">
        <v>0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488</v>
      </c>
      <c r="C17" s="452" t="s">
        <v>469</v>
      </c>
      <c r="D17" s="453"/>
      <c r="E17" s="141" t="s">
        <v>401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489</v>
      </c>
      <c r="C18" s="120" t="s">
        <v>467</v>
      </c>
      <c r="D18" s="122"/>
      <c r="E18" s="141" t="s">
        <v>417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47</v>
      </c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490</v>
      </c>
      <c r="C19" s="452" t="s">
        <v>468</v>
      </c>
      <c r="D19" s="453"/>
      <c r="E19" s="141" t="s">
        <v>417</v>
      </c>
      <c r="F19" s="22" t="s">
        <v>0</v>
      </c>
      <c r="G19" s="22" t="s">
        <v>47</v>
      </c>
      <c r="H19" s="22" t="s">
        <v>0</v>
      </c>
      <c r="I19" s="22" t="s">
        <v>47</v>
      </c>
      <c r="J19" s="22" t="s">
        <v>0</v>
      </c>
      <c r="K19" s="22"/>
      <c r="L19" s="22"/>
      <c r="M19" s="22"/>
      <c r="N19" s="22"/>
      <c r="O19" s="22"/>
    </row>
    <row r="20" spans="1:15" ht="15" customHeight="1" x14ac:dyDescent="0.2">
      <c r="A20" s="139"/>
      <c r="B20" s="143" t="s">
        <v>491</v>
      </c>
      <c r="C20" s="452" t="s">
        <v>470</v>
      </c>
      <c r="D20" s="453"/>
      <c r="E20" s="141" t="s">
        <v>406</v>
      </c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39"/>
      <c r="B21" s="143" t="s">
        <v>492</v>
      </c>
      <c r="C21" s="452" t="s">
        <v>471</v>
      </c>
      <c r="D21" s="453"/>
      <c r="E21" s="141" t="s">
        <v>418</v>
      </c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67"/>
      <c r="B22" s="168" t="s">
        <v>493</v>
      </c>
      <c r="C22" s="452" t="s">
        <v>472</v>
      </c>
      <c r="D22" s="453"/>
      <c r="E22" s="141" t="s">
        <v>403</v>
      </c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68" t="s">
        <v>473</v>
      </c>
      <c r="C23" s="452" t="s">
        <v>476</v>
      </c>
      <c r="D23" s="453"/>
      <c r="E23" s="141" t="s">
        <v>418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39"/>
      <c r="B24" s="168" t="s">
        <v>474</v>
      </c>
      <c r="C24" s="452" t="s">
        <v>478</v>
      </c>
      <c r="D24" s="453"/>
      <c r="E24" s="141" t="s">
        <v>477</v>
      </c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67"/>
      <c r="B25" s="168" t="s">
        <v>475</v>
      </c>
      <c r="C25" s="452" t="s">
        <v>479</v>
      </c>
      <c r="D25" s="453"/>
      <c r="E25" s="141" t="s">
        <v>406</v>
      </c>
      <c r="F25" s="22" t="s">
        <v>0</v>
      </c>
      <c r="G25" s="22" t="s">
        <v>47</v>
      </c>
      <c r="H25" s="22" t="s">
        <v>47</v>
      </c>
      <c r="I25" s="22" t="s">
        <v>47</v>
      </c>
      <c r="J25" s="22" t="s">
        <v>47</v>
      </c>
      <c r="K25" s="22"/>
      <c r="L25" s="22"/>
      <c r="M25" s="22"/>
      <c r="N25" s="22"/>
      <c r="O25" s="22"/>
    </row>
    <row r="26" spans="1:15" ht="15" customHeight="1" x14ac:dyDescent="0.2">
      <c r="A26" s="139"/>
      <c r="B26" s="168"/>
      <c r="C26" s="120"/>
      <c r="D26" s="122"/>
      <c r="E26" s="141"/>
      <c r="F26" s="22" t="s">
        <v>0</v>
      </c>
      <c r="G26" s="22" t="s">
        <v>47</v>
      </c>
      <c r="H26" s="22" t="s">
        <v>47</v>
      </c>
      <c r="I26" s="22" t="s">
        <v>47</v>
      </c>
      <c r="J26" s="22" t="s">
        <v>47</v>
      </c>
      <c r="K26" s="22"/>
      <c r="L26" s="22"/>
      <c r="M26" s="22"/>
      <c r="N26" s="22"/>
      <c r="O26" s="22"/>
    </row>
    <row r="27" spans="1:15" ht="15" customHeight="1" x14ac:dyDescent="0.2">
      <c r="A27" s="139"/>
      <c r="B27" s="142"/>
      <c r="C27" s="119"/>
      <c r="D27" s="121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39" t="s">
        <v>407</v>
      </c>
      <c r="B28" s="142"/>
      <c r="C28" s="119" t="s">
        <v>414</v>
      </c>
      <c r="D28" s="12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67"/>
      <c r="B29" s="168" t="s">
        <v>497</v>
      </c>
      <c r="C29" s="120" t="s">
        <v>415</v>
      </c>
      <c r="D29" s="122"/>
      <c r="E29" s="141"/>
      <c r="F29" s="22" t="s">
        <v>0</v>
      </c>
      <c r="G29" s="22" t="s">
        <v>47</v>
      </c>
      <c r="H29" s="22" t="s">
        <v>47</v>
      </c>
      <c r="I29" s="22" t="s">
        <v>47</v>
      </c>
      <c r="J29" s="22" t="s">
        <v>47</v>
      </c>
      <c r="K29" s="22"/>
      <c r="L29" s="22"/>
      <c r="M29" s="22"/>
      <c r="N29" s="22"/>
      <c r="O29" s="22"/>
    </row>
    <row r="30" spans="1:15" ht="15" customHeight="1" x14ac:dyDescent="0.2">
      <c r="A30" s="139"/>
      <c r="B30" s="168" t="s">
        <v>498</v>
      </c>
      <c r="C30" s="120" t="s">
        <v>416</v>
      </c>
      <c r="D30" s="122"/>
      <c r="E30" s="141"/>
      <c r="F30" s="22" t="s">
        <v>0</v>
      </c>
      <c r="G30" s="22" t="s">
        <v>47</v>
      </c>
      <c r="H30" s="22" t="s">
        <v>47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67"/>
      <c r="B31" s="168"/>
      <c r="C31" s="120"/>
      <c r="D31" s="122"/>
      <c r="E31" s="141"/>
      <c r="F31" s="22" t="s">
        <v>0</v>
      </c>
      <c r="G31" s="22" t="s">
        <v>47</v>
      </c>
      <c r="H31" s="22" t="s">
        <v>47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 t="s">
        <v>409</v>
      </c>
      <c r="B32" s="168"/>
      <c r="C32" s="119" t="s">
        <v>83</v>
      </c>
      <c r="D32" s="12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67"/>
      <c r="B33" s="168" t="s">
        <v>497</v>
      </c>
      <c r="C33" s="120" t="s">
        <v>496</v>
      </c>
      <c r="D33" s="122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67"/>
      <c r="B34" s="168" t="s">
        <v>498</v>
      </c>
      <c r="C34" s="120" t="s">
        <v>439</v>
      </c>
      <c r="D34" s="122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67"/>
      <c r="B35" s="168" t="s">
        <v>491</v>
      </c>
      <c r="C35" s="120" t="s">
        <v>440</v>
      </c>
      <c r="D35" s="122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2"/>
      <c r="D36" s="453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/>
      <c r="C37" s="452"/>
      <c r="D37" s="453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2"/>
      <c r="D38" s="453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2"/>
      <c r="D39" s="453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2"/>
      <c r="D40" s="453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40"/>
      <c r="B41" s="143"/>
      <c r="C41" s="452"/>
      <c r="D41" s="453"/>
      <c r="E41" s="141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ht="15" customHeight="1" x14ac:dyDescent="0.2">
      <c r="A42" s="140"/>
      <c r="B42" s="143"/>
      <c r="C42" s="452"/>
      <c r="D42" s="453"/>
      <c r="E42" s="141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2"/>
      <c r="D43" s="453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40"/>
      <c r="B44" s="143"/>
      <c r="C44" s="452"/>
      <c r="D44" s="453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/>
      <c r="C45" s="452"/>
      <c r="D45" s="453"/>
      <c r="E45" s="141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ht="15" customHeight="1" x14ac:dyDescent="0.2">
      <c r="A46" s="140"/>
      <c r="B46" s="143"/>
      <c r="C46" s="452"/>
      <c r="D46" s="453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/>
      <c r="B47" s="143"/>
      <c r="C47" s="452"/>
      <c r="D47" s="453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/>
      <c r="C48" s="452"/>
      <c r="D48" s="453"/>
      <c r="E48" s="141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15" customHeight="1" x14ac:dyDescent="0.2">
      <c r="A49" s="140"/>
      <c r="B49" s="143"/>
      <c r="C49" s="452"/>
      <c r="D49" s="453"/>
      <c r="E49" s="141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15" customHeight="1" x14ac:dyDescent="0.2">
      <c r="A50" s="140"/>
      <c r="B50" s="143"/>
      <c r="C50" s="452"/>
      <c r="D50" s="453"/>
      <c r="E50" s="141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15" customHeight="1" x14ac:dyDescent="0.2">
      <c r="A51" s="140"/>
      <c r="B51" s="143"/>
      <c r="C51" s="452"/>
      <c r="D51" s="453"/>
      <c r="E51" s="141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15" customHeight="1" x14ac:dyDescent="0.2">
      <c r="A52" s="140"/>
      <c r="B52" s="143"/>
      <c r="C52" s="452"/>
      <c r="D52" s="453"/>
      <c r="E52" s="141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15" customHeight="1" x14ac:dyDescent="0.2">
      <c r="A53" s="140"/>
      <c r="B53" s="143"/>
      <c r="C53" s="452"/>
      <c r="D53" s="453"/>
      <c r="E53" s="141"/>
      <c r="F53" s="22"/>
      <c r="G53" s="22"/>
      <c r="H53" s="22"/>
      <c r="I53" s="22"/>
      <c r="J53" s="22"/>
      <c r="K53" s="22"/>
      <c r="L53" s="22"/>
      <c r="M53" s="22"/>
      <c r="N53" s="22"/>
      <c r="O53" s="22"/>
    </row>
  </sheetData>
  <mergeCells count="47"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37:D37"/>
    <mergeCell ref="C38:D38"/>
    <mergeCell ref="C39:D39"/>
    <mergeCell ref="C40:D40"/>
    <mergeCell ref="C41:D41"/>
    <mergeCell ref="C36:D36"/>
    <mergeCell ref="C25:D25"/>
    <mergeCell ref="A3:I3"/>
    <mergeCell ref="J3:O3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A8:C8"/>
    <mergeCell ref="A9:C9"/>
    <mergeCell ref="A10:C10"/>
    <mergeCell ref="A11:O11"/>
    <mergeCell ref="A12:B12"/>
    <mergeCell ref="C12:D12"/>
    <mergeCell ref="F12:O12"/>
    <mergeCell ref="A6:C7"/>
    <mergeCell ref="D6:D7"/>
    <mergeCell ref="E6:O6"/>
    <mergeCell ref="A1:I1"/>
    <mergeCell ref="J1:O1"/>
    <mergeCell ref="A2:I2"/>
    <mergeCell ref="J2:O2"/>
    <mergeCell ref="E5:K5"/>
  </mergeCells>
  <dataValidations count="1">
    <dataValidation type="list" allowBlank="1" showInputMessage="1" showErrorMessage="1" sqref="E6:O6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zoomScale="85" zoomScaleNormal="85" workbookViewId="0">
      <selection activeCell="A45" sqref="A45"/>
    </sheetView>
  </sheetViews>
  <sheetFormatPr defaultRowHeight="18" customHeight="1" x14ac:dyDescent="0.2"/>
  <cols>
    <col min="1" max="1" width="9.19921875" style="20" customWidth="1"/>
    <col min="2" max="2" width="59.8984375" style="20" customWidth="1"/>
    <col min="3" max="7" width="66" style="20" customWidth="1"/>
    <col min="8" max="16384" width="8.796875" style="20"/>
  </cols>
  <sheetData>
    <row r="1" spans="1:7" ht="18" customHeight="1" x14ac:dyDescent="0.2">
      <c r="A1" s="20" t="s">
        <v>226</v>
      </c>
      <c r="B1" s="20" t="s">
        <v>227</v>
      </c>
    </row>
    <row r="2" spans="1:7" s="27" customFormat="1" ht="28.5" customHeight="1" x14ac:dyDescent="0.2">
      <c r="A2" s="28" t="s">
        <v>51</v>
      </c>
      <c r="B2" s="29" t="s">
        <v>155</v>
      </c>
    </row>
    <row r="3" spans="1:7" s="27" customFormat="1" ht="18" customHeight="1" x14ac:dyDescent="0.2">
      <c r="A3" s="28" t="s">
        <v>97</v>
      </c>
      <c r="B3" s="28" t="s">
        <v>98</v>
      </c>
      <c r="C3" s="26"/>
      <c r="D3" s="26"/>
      <c r="E3" s="26"/>
      <c r="F3" s="26"/>
      <c r="G3" s="26"/>
    </row>
    <row r="4" spans="1:7" s="27" customFormat="1" ht="18" customHeight="1" x14ac:dyDescent="0.2">
      <c r="A4" s="28" t="s">
        <v>99</v>
      </c>
      <c r="B4" s="28" t="s">
        <v>100</v>
      </c>
      <c r="C4" s="26"/>
      <c r="D4" s="26"/>
      <c r="E4" s="26"/>
      <c r="F4" s="26"/>
      <c r="G4" s="26"/>
    </row>
    <row r="5" spans="1:7" s="27" customFormat="1" ht="18" customHeight="1" x14ac:dyDescent="0.2">
      <c r="A5" s="28" t="s">
        <v>101</v>
      </c>
      <c r="B5" s="28" t="s">
        <v>102</v>
      </c>
      <c r="C5" s="26"/>
      <c r="D5" s="26"/>
      <c r="E5" s="26"/>
      <c r="F5" s="26"/>
      <c r="G5" s="26"/>
    </row>
    <row r="6" spans="1:7" s="27" customFormat="1" ht="18" customHeight="1" x14ac:dyDescent="0.2">
      <c r="A6" s="28" t="s">
        <v>103</v>
      </c>
      <c r="B6" s="28" t="s">
        <v>104</v>
      </c>
      <c r="C6" s="26"/>
      <c r="D6" s="26"/>
      <c r="E6" s="26"/>
      <c r="F6" s="26"/>
      <c r="G6" s="26"/>
    </row>
    <row r="7" spans="1:7" s="27" customFormat="1" ht="18" customHeight="1" x14ac:dyDescent="0.2">
      <c r="A7" s="28" t="s">
        <v>105</v>
      </c>
      <c r="B7" s="28" t="s">
        <v>106</v>
      </c>
      <c r="C7" s="26"/>
      <c r="D7" s="26"/>
      <c r="E7" s="26"/>
      <c r="F7" s="26"/>
      <c r="G7" s="26"/>
    </row>
    <row r="8" spans="1:7" s="27" customFormat="1" ht="18" customHeight="1" x14ac:dyDescent="0.2">
      <c r="A8" s="28" t="s">
        <v>107</v>
      </c>
      <c r="B8" s="28" t="s">
        <v>108</v>
      </c>
      <c r="C8" s="26"/>
      <c r="D8" s="26"/>
      <c r="E8" s="26"/>
      <c r="F8" s="26"/>
      <c r="G8" s="26"/>
    </row>
    <row r="9" spans="1:7" s="27" customFormat="1" ht="18" customHeight="1" x14ac:dyDescent="0.2">
      <c r="A9" s="28" t="s">
        <v>109</v>
      </c>
      <c r="B9" s="28" t="s">
        <v>110</v>
      </c>
      <c r="C9" s="26"/>
      <c r="D9" s="26"/>
      <c r="E9" s="26"/>
      <c r="F9" s="26"/>
      <c r="G9" s="26"/>
    </row>
    <row r="10" spans="1:7" s="27" customFormat="1" ht="18" customHeight="1" x14ac:dyDescent="0.2">
      <c r="A10" s="28" t="s">
        <v>111</v>
      </c>
      <c r="B10" s="28" t="s">
        <v>112</v>
      </c>
      <c r="C10" s="26"/>
      <c r="D10" s="26"/>
      <c r="E10" s="26"/>
      <c r="F10" s="26"/>
      <c r="G10" s="26"/>
    </row>
    <row r="11" spans="1:7" s="27" customFormat="1" ht="18" customHeight="1" x14ac:dyDescent="0.2">
      <c r="A11" s="28" t="s">
        <v>113</v>
      </c>
      <c r="B11" s="28" t="s">
        <v>114</v>
      </c>
      <c r="C11" s="26"/>
      <c r="D11" s="26"/>
      <c r="E11" s="26"/>
      <c r="F11" s="26"/>
      <c r="G11" s="26"/>
    </row>
    <row r="12" spans="1:7" s="27" customFormat="1" ht="18" customHeight="1" x14ac:dyDescent="0.2">
      <c r="A12" s="28" t="s">
        <v>115</v>
      </c>
      <c r="B12" s="28" t="s">
        <v>116</v>
      </c>
      <c r="C12" s="26"/>
      <c r="D12" s="26"/>
      <c r="E12" s="26"/>
      <c r="F12" s="26"/>
      <c r="G12" s="26"/>
    </row>
    <row r="13" spans="1:7" s="27" customFormat="1" ht="18" customHeight="1" x14ac:dyDescent="0.2">
      <c r="A13" s="28" t="s">
        <v>162</v>
      </c>
      <c r="B13" s="28" t="s">
        <v>117</v>
      </c>
      <c r="C13" s="26"/>
      <c r="D13" s="26"/>
      <c r="E13" s="26"/>
      <c r="F13" s="26"/>
      <c r="G13" s="26"/>
    </row>
    <row r="14" spans="1:7" s="27" customFormat="1" ht="18" customHeight="1" x14ac:dyDescent="0.2">
      <c r="A14" s="28" t="s">
        <v>163</v>
      </c>
      <c r="B14" s="28" t="s">
        <v>118</v>
      </c>
      <c r="C14" s="26"/>
      <c r="D14" s="26"/>
      <c r="E14" s="26"/>
      <c r="F14" s="26"/>
      <c r="G14" s="26"/>
    </row>
    <row r="15" spans="1:7" s="27" customFormat="1" ht="18" customHeight="1" x14ac:dyDescent="0.2">
      <c r="A15" s="28" t="s">
        <v>119</v>
      </c>
      <c r="B15" s="28" t="s">
        <v>120</v>
      </c>
      <c r="C15" s="26"/>
      <c r="D15" s="26"/>
      <c r="E15" s="26"/>
      <c r="F15" s="26"/>
      <c r="G15" s="26"/>
    </row>
    <row r="16" spans="1:7" s="27" customFormat="1" ht="18" customHeight="1" x14ac:dyDescent="0.2">
      <c r="A16" s="28" t="s">
        <v>164</v>
      </c>
      <c r="B16" s="28" t="s">
        <v>121</v>
      </c>
      <c r="C16" s="26"/>
      <c r="D16" s="26"/>
      <c r="E16" s="26"/>
      <c r="F16" s="26"/>
      <c r="G16" s="26"/>
    </row>
    <row r="17" spans="1:7" s="27" customFormat="1" ht="18" customHeight="1" x14ac:dyDescent="0.2">
      <c r="A17" s="28" t="s">
        <v>122</v>
      </c>
      <c r="B17" s="28" t="s">
        <v>123</v>
      </c>
      <c r="C17" s="26"/>
      <c r="D17" s="26"/>
      <c r="E17" s="26"/>
      <c r="F17" s="26"/>
      <c r="G17" s="26"/>
    </row>
    <row r="18" spans="1:7" s="27" customFormat="1" ht="18" customHeight="1" x14ac:dyDescent="0.2">
      <c r="A18" s="28" t="s">
        <v>124</v>
      </c>
      <c r="B18" s="28" t="s">
        <v>125</v>
      </c>
      <c r="C18" s="26"/>
      <c r="D18" s="26"/>
      <c r="E18" s="26"/>
      <c r="F18" s="26"/>
      <c r="G18" s="26"/>
    </row>
    <row r="19" spans="1:7" s="27" customFormat="1" ht="18" customHeight="1" x14ac:dyDescent="0.2">
      <c r="A19" s="28" t="s">
        <v>159</v>
      </c>
      <c r="B19" s="29" t="s">
        <v>158</v>
      </c>
    </row>
    <row r="20" spans="1:7" s="27" customFormat="1" ht="18" customHeight="1" x14ac:dyDescent="0.2">
      <c r="A20" s="28" t="s">
        <v>160</v>
      </c>
      <c r="B20" s="29" t="s">
        <v>161</v>
      </c>
    </row>
    <row r="21" spans="1:7" s="27" customFormat="1" ht="18" customHeight="1" x14ac:dyDescent="0.2">
      <c r="A21" s="28" t="s">
        <v>156</v>
      </c>
      <c r="B21" s="28" t="s">
        <v>157</v>
      </c>
      <c r="C21" s="26"/>
      <c r="D21" s="26"/>
      <c r="E21" s="26"/>
      <c r="F21" s="26"/>
      <c r="G21" s="26"/>
    </row>
    <row r="22" spans="1:7" s="27" customFormat="1" ht="18" customHeight="1" x14ac:dyDescent="0.2">
      <c r="A22" s="28" t="s">
        <v>126</v>
      </c>
      <c r="B22" s="28" t="s">
        <v>127</v>
      </c>
      <c r="C22" s="26"/>
      <c r="D22" s="26"/>
      <c r="E22" s="26"/>
      <c r="F22" s="26"/>
      <c r="G22" s="26"/>
    </row>
    <row r="23" spans="1:7" s="27" customFormat="1" ht="18" customHeight="1" x14ac:dyDescent="0.2">
      <c r="A23" s="28" t="s">
        <v>165</v>
      </c>
      <c r="B23" s="28" t="s">
        <v>128</v>
      </c>
      <c r="C23" s="26"/>
      <c r="D23" s="26"/>
      <c r="E23" s="26"/>
      <c r="F23" s="26"/>
      <c r="G23" s="26"/>
    </row>
    <row r="24" spans="1:7" s="27" customFormat="1" ht="18" customHeight="1" x14ac:dyDescent="0.2">
      <c r="A24" s="28" t="s">
        <v>166</v>
      </c>
      <c r="B24" s="28" t="s">
        <v>129</v>
      </c>
      <c r="C24" s="26"/>
      <c r="D24" s="26"/>
      <c r="E24" s="26"/>
      <c r="F24" s="26"/>
      <c r="G24" s="26"/>
    </row>
    <row r="25" spans="1:7" s="27" customFormat="1" ht="18" customHeight="1" x14ac:dyDescent="0.2">
      <c r="A25" s="28" t="s">
        <v>167</v>
      </c>
      <c r="B25" s="28" t="s">
        <v>130</v>
      </c>
      <c r="C25" s="26"/>
      <c r="D25" s="26"/>
      <c r="E25" s="26"/>
      <c r="F25" s="26"/>
      <c r="G25" s="26"/>
    </row>
    <row r="26" spans="1:7" s="27" customFormat="1" ht="18" customHeight="1" x14ac:dyDescent="0.2">
      <c r="A26" s="28" t="s">
        <v>168</v>
      </c>
      <c r="B26" s="28" t="s">
        <v>131</v>
      </c>
      <c r="C26" s="26"/>
      <c r="D26" s="26"/>
      <c r="E26" s="26"/>
      <c r="F26" s="26"/>
      <c r="G26" s="26"/>
    </row>
    <row r="27" spans="1:7" s="27" customFormat="1" ht="18" customHeight="1" x14ac:dyDescent="0.2">
      <c r="A27" s="28" t="s">
        <v>169</v>
      </c>
      <c r="B27" s="28" t="s">
        <v>196</v>
      </c>
      <c r="C27" s="26"/>
      <c r="D27" s="26"/>
      <c r="E27" s="26"/>
      <c r="F27" s="26"/>
      <c r="G27" s="26"/>
    </row>
    <row r="28" spans="1:7" s="27" customFormat="1" ht="18" customHeight="1" x14ac:dyDescent="0.2">
      <c r="A28" s="28" t="s">
        <v>170</v>
      </c>
      <c r="B28" s="28" t="s">
        <v>197</v>
      </c>
      <c r="C28" s="26"/>
      <c r="D28" s="26"/>
      <c r="E28" s="26"/>
      <c r="F28" s="26"/>
      <c r="G28" s="26"/>
    </row>
    <row r="29" spans="1:7" s="27" customFormat="1" ht="18" customHeight="1" x14ac:dyDescent="0.2">
      <c r="A29" s="28" t="s">
        <v>171</v>
      </c>
      <c r="B29" s="28" t="s">
        <v>132</v>
      </c>
      <c r="C29" s="26"/>
      <c r="D29" s="26"/>
      <c r="E29" s="26"/>
      <c r="F29" s="26"/>
      <c r="G29" s="26"/>
    </row>
    <row r="30" spans="1:7" s="27" customFormat="1" ht="18" customHeight="1" x14ac:dyDescent="0.2">
      <c r="A30" s="28" t="s">
        <v>172</v>
      </c>
      <c r="B30" s="28" t="s">
        <v>133</v>
      </c>
      <c r="C30" s="26"/>
      <c r="D30" s="26"/>
      <c r="E30" s="26"/>
      <c r="F30" s="26"/>
      <c r="G30" s="26"/>
    </row>
    <row r="31" spans="1:7" s="27" customFormat="1" ht="18" customHeight="1" x14ac:dyDescent="0.2">
      <c r="A31" s="28" t="s">
        <v>134</v>
      </c>
      <c r="B31" s="28" t="s">
        <v>135</v>
      </c>
      <c r="C31" s="26"/>
      <c r="D31" s="26"/>
      <c r="E31" s="26"/>
      <c r="F31" s="26"/>
      <c r="G31" s="26"/>
    </row>
    <row r="32" spans="1:7" s="27" customFormat="1" ht="18" customHeight="1" x14ac:dyDescent="0.2">
      <c r="A32" s="28" t="s">
        <v>136</v>
      </c>
      <c r="B32" s="28" t="s">
        <v>137</v>
      </c>
      <c r="C32" s="26"/>
      <c r="D32" s="26"/>
      <c r="E32" s="26"/>
      <c r="F32" s="26"/>
      <c r="G32" s="26"/>
    </row>
    <row r="33" spans="1:7" s="27" customFormat="1" ht="18" customHeight="1" x14ac:dyDescent="0.2">
      <c r="A33" s="28" t="s">
        <v>173</v>
      </c>
      <c r="B33" s="28" t="s">
        <v>138</v>
      </c>
      <c r="C33" s="26"/>
      <c r="D33" s="26"/>
      <c r="E33" s="26"/>
      <c r="F33" s="26"/>
      <c r="G33" s="26"/>
    </row>
    <row r="34" spans="1:7" s="27" customFormat="1" ht="18" customHeight="1" x14ac:dyDescent="0.2">
      <c r="A34" s="28" t="s">
        <v>174</v>
      </c>
      <c r="B34" s="28" t="s">
        <v>175</v>
      </c>
      <c r="C34" s="26"/>
      <c r="D34" s="26"/>
      <c r="E34" s="26"/>
      <c r="F34" s="26"/>
      <c r="G34" s="26"/>
    </row>
    <row r="35" spans="1:7" s="27" customFormat="1" ht="18" customHeight="1" x14ac:dyDescent="0.2">
      <c r="A35" s="28" t="s">
        <v>176</v>
      </c>
      <c r="B35" s="28" t="s">
        <v>139</v>
      </c>
      <c r="C35" s="26"/>
      <c r="D35" s="26"/>
      <c r="E35" s="26"/>
      <c r="F35" s="26"/>
      <c r="G35" s="26"/>
    </row>
    <row r="36" spans="1:7" s="27" customFormat="1" ht="18" customHeight="1" x14ac:dyDescent="0.2">
      <c r="A36" s="28" t="s">
        <v>177</v>
      </c>
      <c r="B36" s="28" t="s">
        <v>137</v>
      </c>
      <c r="C36" s="26"/>
      <c r="D36" s="26"/>
      <c r="E36" s="26"/>
      <c r="F36" s="26"/>
      <c r="G36" s="26"/>
    </row>
    <row r="37" spans="1:7" s="27" customFormat="1" ht="18" customHeight="1" x14ac:dyDescent="0.2">
      <c r="A37" s="28" t="s">
        <v>88</v>
      </c>
      <c r="B37" s="29" t="s">
        <v>50</v>
      </c>
    </row>
    <row r="38" spans="1:7" s="27" customFormat="1" ht="18" customHeight="1" x14ac:dyDescent="0.2">
      <c r="A38" s="28" t="s">
        <v>89</v>
      </c>
      <c r="B38" s="28" t="s">
        <v>198</v>
      </c>
      <c r="C38" s="26"/>
      <c r="D38" s="26"/>
      <c r="E38" s="26"/>
      <c r="F38" s="26"/>
      <c r="G38" s="26"/>
    </row>
    <row r="39" spans="1:7" s="27" customFormat="1" ht="18" customHeight="1" x14ac:dyDescent="0.2">
      <c r="A39" s="28" t="s">
        <v>45</v>
      </c>
      <c r="B39" s="28" t="s">
        <v>199</v>
      </c>
      <c r="C39" s="26"/>
      <c r="D39" s="26"/>
      <c r="E39" s="26"/>
      <c r="F39" s="26"/>
      <c r="G39" s="26"/>
    </row>
    <row r="40" spans="1:7" s="27" customFormat="1" ht="18" customHeight="1" x14ac:dyDescent="0.2">
      <c r="A40" s="28" t="s">
        <v>140</v>
      </c>
      <c r="B40" s="28" t="s">
        <v>200</v>
      </c>
      <c r="C40" s="26"/>
      <c r="D40" s="26"/>
      <c r="E40" s="26"/>
      <c r="F40" s="26"/>
      <c r="G40" s="26"/>
    </row>
    <row r="41" spans="1:7" s="27" customFormat="1" ht="18" customHeight="1" x14ac:dyDescent="0.2">
      <c r="A41" s="28" t="s">
        <v>141</v>
      </c>
      <c r="B41" s="28" t="s">
        <v>201</v>
      </c>
      <c r="C41" s="26"/>
      <c r="D41" s="26"/>
      <c r="E41" s="26"/>
      <c r="F41" s="26"/>
      <c r="G41" s="26"/>
    </row>
    <row r="42" spans="1:7" s="27" customFormat="1" ht="18" customHeight="1" x14ac:dyDescent="0.2">
      <c r="A42" s="28" t="s">
        <v>142</v>
      </c>
      <c r="B42" s="28" t="s">
        <v>202</v>
      </c>
      <c r="C42" s="26"/>
      <c r="D42" s="26"/>
      <c r="E42" s="26"/>
      <c r="F42" s="26"/>
      <c r="G42" s="26"/>
    </row>
    <row r="43" spans="1:7" s="27" customFormat="1" ht="18" customHeight="1" x14ac:dyDescent="0.2">
      <c r="A43" s="28" t="s">
        <v>143</v>
      </c>
      <c r="B43" s="28" t="s">
        <v>203</v>
      </c>
      <c r="C43" s="26"/>
      <c r="D43" s="26"/>
      <c r="E43" s="26"/>
      <c r="F43" s="26"/>
      <c r="G43" s="26"/>
    </row>
    <row r="44" spans="1:7" s="27" customFormat="1" ht="34.5" customHeight="1" x14ac:dyDescent="0.2">
      <c r="A44" s="28" t="s">
        <v>144</v>
      </c>
      <c r="B44" s="28" t="s">
        <v>204</v>
      </c>
      <c r="C44" s="26"/>
      <c r="D44" s="26"/>
      <c r="E44" s="26"/>
      <c r="F44" s="26"/>
      <c r="G44" s="26"/>
    </row>
    <row r="45" spans="1:7" s="27" customFormat="1" ht="18" customHeight="1" x14ac:dyDescent="0.2">
      <c r="A45" s="28" t="s">
        <v>145</v>
      </c>
      <c r="B45" s="28" t="s">
        <v>205</v>
      </c>
      <c r="C45" s="26"/>
      <c r="D45" s="26"/>
      <c r="E45" s="26"/>
      <c r="F45" s="26"/>
      <c r="G45" s="26"/>
    </row>
    <row r="46" spans="1:7" s="27" customFormat="1" ht="18" customHeight="1" x14ac:dyDescent="0.2">
      <c r="A46" s="28" t="s">
        <v>146</v>
      </c>
      <c r="B46" s="28" t="s">
        <v>206</v>
      </c>
      <c r="C46" s="26"/>
      <c r="D46" s="26"/>
      <c r="E46" s="26"/>
      <c r="F46" s="26"/>
      <c r="G46" s="26"/>
    </row>
    <row r="47" spans="1:7" s="27" customFormat="1" ht="18" customHeight="1" x14ac:dyDescent="0.2">
      <c r="A47" s="28" t="s">
        <v>147</v>
      </c>
      <c r="B47" s="28" t="s">
        <v>207</v>
      </c>
      <c r="C47" s="26"/>
      <c r="D47" s="26"/>
      <c r="E47" s="26"/>
      <c r="F47" s="26"/>
      <c r="G47" s="26"/>
    </row>
    <row r="48" spans="1:7" s="27" customFormat="1" ht="18" customHeight="1" x14ac:dyDescent="0.2">
      <c r="A48" s="28" t="s">
        <v>148</v>
      </c>
      <c r="B48" s="28" t="s">
        <v>208</v>
      </c>
      <c r="C48" s="26"/>
      <c r="D48" s="26"/>
      <c r="E48" s="26"/>
      <c r="F48" s="26"/>
      <c r="G48" s="26"/>
    </row>
    <row r="49" spans="1:7" s="27" customFormat="1" ht="39" customHeight="1" x14ac:dyDescent="0.2">
      <c r="A49" s="28" t="s">
        <v>149</v>
      </c>
      <c r="B49" s="28" t="s">
        <v>150</v>
      </c>
      <c r="C49" s="26"/>
      <c r="D49" s="26"/>
      <c r="E49" s="26"/>
      <c r="F49" s="26"/>
      <c r="G49" s="26"/>
    </row>
    <row r="50" spans="1:7" s="27" customFormat="1" ht="18" customHeight="1" x14ac:dyDescent="0.2">
      <c r="A50" s="28" t="s">
        <v>178</v>
      </c>
      <c r="B50" s="28" t="s">
        <v>209</v>
      </c>
      <c r="C50" s="26"/>
      <c r="D50" s="26"/>
      <c r="E50" s="26"/>
      <c r="F50" s="26"/>
      <c r="G50" s="26"/>
    </row>
    <row r="51" spans="1:7" s="27" customFormat="1" ht="26.25" customHeight="1" x14ac:dyDescent="0.2">
      <c r="A51" s="28" t="s">
        <v>179</v>
      </c>
      <c r="B51" s="28" t="s">
        <v>210</v>
      </c>
      <c r="C51" s="26"/>
      <c r="D51" s="26"/>
      <c r="E51" s="26"/>
      <c r="F51" s="26"/>
      <c r="G51" s="26"/>
    </row>
    <row r="52" spans="1:7" s="27" customFormat="1" ht="18" customHeight="1" x14ac:dyDescent="0.2">
      <c r="A52" s="28" t="s">
        <v>180</v>
      </c>
      <c r="B52" s="28" t="s">
        <v>211</v>
      </c>
      <c r="C52" s="26"/>
      <c r="D52" s="26"/>
      <c r="E52" s="26"/>
      <c r="F52" s="26"/>
      <c r="G52" s="26"/>
    </row>
    <row r="53" spans="1:7" s="27" customFormat="1" ht="18" customHeight="1" x14ac:dyDescent="0.2">
      <c r="A53" s="28" t="s">
        <v>181</v>
      </c>
      <c r="B53" s="28" t="s">
        <v>212</v>
      </c>
      <c r="C53" s="26"/>
      <c r="D53" s="26"/>
      <c r="E53" s="26"/>
      <c r="F53" s="26"/>
      <c r="G53" s="26"/>
    </row>
    <row r="54" spans="1:7" s="27" customFormat="1" ht="18" customHeight="1" x14ac:dyDescent="0.2">
      <c r="A54" s="28" t="s">
        <v>182</v>
      </c>
      <c r="B54" s="28" t="s">
        <v>213</v>
      </c>
      <c r="C54" s="26"/>
      <c r="D54" s="26"/>
      <c r="E54" s="26"/>
      <c r="F54" s="26"/>
      <c r="G54" s="26"/>
    </row>
    <row r="55" spans="1:7" s="27" customFormat="1" ht="18" customHeight="1" x14ac:dyDescent="0.2">
      <c r="A55" s="28" t="s">
        <v>183</v>
      </c>
      <c r="B55" s="28" t="s">
        <v>214</v>
      </c>
      <c r="C55" s="26"/>
      <c r="D55" s="26"/>
      <c r="E55" s="26"/>
      <c r="F55" s="26"/>
      <c r="G55" s="26"/>
    </row>
    <row r="56" spans="1:7" s="27" customFormat="1" ht="18" customHeight="1" x14ac:dyDescent="0.2">
      <c r="A56" s="28" t="s">
        <v>151</v>
      </c>
      <c r="B56" s="28" t="s">
        <v>152</v>
      </c>
      <c r="C56" s="26"/>
      <c r="D56" s="26"/>
      <c r="E56" s="26"/>
      <c r="F56" s="26"/>
      <c r="G56" s="26"/>
    </row>
    <row r="57" spans="1:7" s="27" customFormat="1" ht="18" customHeight="1" x14ac:dyDescent="0.2">
      <c r="A57" s="28" t="s">
        <v>184</v>
      </c>
      <c r="B57" s="28" t="s">
        <v>215</v>
      </c>
      <c r="C57" s="26"/>
      <c r="D57" s="26"/>
      <c r="E57" s="26"/>
      <c r="F57" s="26"/>
      <c r="G57" s="26"/>
    </row>
    <row r="58" spans="1:7" s="27" customFormat="1" ht="37.5" customHeight="1" x14ac:dyDescent="0.2">
      <c r="A58" s="28" t="s">
        <v>185</v>
      </c>
      <c r="B58" s="28" t="s">
        <v>217</v>
      </c>
      <c r="C58" s="26"/>
      <c r="D58" s="26"/>
      <c r="E58" s="26"/>
      <c r="F58" s="26"/>
      <c r="G58" s="26"/>
    </row>
    <row r="59" spans="1:7" s="27" customFormat="1" ht="18" customHeight="1" x14ac:dyDescent="0.2">
      <c r="A59" s="28" t="s">
        <v>186</v>
      </c>
      <c r="B59" s="28" t="s">
        <v>216</v>
      </c>
      <c r="C59" s="26"/>
      <c r="D59" s="26"/>
      <c r="E59" s="26"/>
      <c r="F59" s="26"/>
      <c r="G59" s="26"/>
    </row>
    <row r="60" spans="1:7" s="27" customFormat="1" ht="31.5" customHeight="1" x14ac:dyDescent="0.2">
      <c r="A60" s="28" t="s">
        <v>187</v>
      </c>
      <c r="B60" s="28" t="s">
        <v>218</v>
      </c>
      <c r="C60" s="26"/>
      <c r="D60" s="26"/>
      <c r="E60" s="26"/>
      <c r="F60" s="26"/>
      <c r="G60" s="26"/>
    </row>
    <row r="61" spans="1:7" s="27" customFormat="1" ht="18" customHeight="1" x14ac:dyDescent="0.2">
      <c r="A61" s="28" t="s">
        <v>188</v>
      </c>
      <c r="B61" s="28" t="s">
        <v>219</v>
      </c>
      <c r="C61" s="26"/>
      <c r="D61" s="26"/>
      <c r="E61" s="26"/>
      <c r="F61" s="26"/>
      <c r="G61" s="26"/>
    </row>
    <row r="62" spans="1:7" s="27" customFormat="1" ht="26.25" customHeight="1" x14ac:dyDescent="0.2">
      <c r="A62" s="28" t="s">
        <v>189</v>
      </c>
      <c r="B62" s="28" t="s">
        <v>235</v>
      </c>
      <c r="C62" s="26"/>
      <c r="D62" s="26"/>
      <c r="E62" s="26"/>
      <c r="F62" s="26"/>
      <c r="G62" s="26"/>
    </row>
    <row r="63" spans="1:7" s="27" customFormat="1" ht="18" customHeight="1" x14ac:dyDescent="0.2">
      <c r="A63" s="28" t="s">
        <v>190</v>
      </c>
      <c r="B63" s="28" t="s">
        <v>220</v>
      </c>
      <c r="C63" s="26"/>
      <c r="D63" s="26"/>
      <c r="E63" s="26"/>
      <c r="F63" s="26"/>
      <c r="G63" s="26"/>
    </row>
    <row r="64" spans="1:7" s="27" customFormat="1" ht="18" customHeight="1" x14ac:dyDescent="0.2">
      <c r="A64" s="28" t="s">
        <v>191</v>
      </c>
      <c r="B64" s="28" t="s">
        <v>221</v>
      </c>
      <c r="C64" s="26"/>
      <c r="D64" s="26"/>
      <c r="E64" s="26"/>
      <c r="F64" s="26"/>
      <c r="G64" s="26"/>
    </row>
    <row r="65" spans="1:7" s="27" customFormat="1" ht="18" customHeight="1" x14ac:dyDescent="0.2">
      <c r="A65" s="28" t="s">
        <v>192</v>
      </c>
      <c r="B65" s="28" t="s">
        <v>222</v>
      </c>
      <c r="C65" s="26"/>
      <c r="D65" s="26"/>
      <c r="E65" s="26"/>
      <c r="F65" s="26"/>
      <c r="G65" s="26"/>
    </row>
    <row r="66" spans="1:7" s="27" customFormat="1" ht="18" customHeight="1" x14ac:dyDescent="0.2">
      <c r="A66" s="28" t="s">
        <v>153</v>
      </c>
      <c r="B66" s="28" t="s">
        <v>154</v>
      </c>
      <c r="C66" s="26"/>
      <c r="D66" s="26"/>
      <c r="E66" s="26"/>
      <c r="F66" s="26"/>
      <c r="G66" s="26"/>
    </row>
    <row r="67" spans="1:7" s="27" customFormat="1" ht="18" customHeight="1" x14ac:dyDescent="0.2">
      <c r="A67" s="28" t="s">
        <v>193</v>
      </c>
      <c r="B67" s="29" t="s">
        <v>223</v>
      </c>
    </row>
    <row r="68" spans="1:7" s="27" customFormat="1" ht="15.75" customHeight="1" x14ac:dyDescent="0.2">
      <c r="A68" s="28" t="s">
        <v>194</v>
      </c>
      <c r="B68" s="29" t="s">
        <v>224</v>
      </c>
    </row>
    <row r="69" spans="1:7" s="27" customFormat="1" ht="18" customHeight="1" x14ac:dyDescent="0.2">
      <c r="A69" s="28" t="s">
        <v>195</v>
      </c>
      <c r="B69" s="29" t="s">
        <v>225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33"/>
  <sheetViews>
    <sheetView zoomScale="55" zoomScaleNormal="55" workbookViewId="0">
      <selection activeCell="A6" sqref="A6"/>
    </sheetView>
  </sheetViews>
  <sheetFormatPr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8" t="s">
        <v>363</v>
      </c>
      <c r="B1" s="209"/>
      <c r="C1" s="209"/>
      <c r="D1" s="209"/>
      <c r="E1" s="209"/>
      <c r="F1" s="209"/>
      <c r="G1" s="209"/>
      <c r="H1" s="209"/>
      <c r="I1" s="209"/>
      <c r="J1" s="210"/>
      <c r="M1" s="89" t="s">
        <v>388</v>
      </c>
    </row>
    <row r="2" spans="1:41" ht="43.5" customHeight="1" thickBot="1" x14ac:dyDescent="0.4">
      <c r="A2" s="217" t="s">
        <v>503</v>
      </c>
      <c r="B2" s="218"/>
      <c r="C2" s="218">
        <f>'List stavby'!B17</f>
        <v>0</v>
      </c>
      <c r="D2" s="218"/>
      <c r="E2" s="218"/>
      <c r="F2" s="219" t="s">
        <v>501</v>
      </c>
      <c r="G2" s="220"/>
      <c r="H2" s="220"/>
      <c r="I2" s="220"/>
      <c r="J2" s="221"/>
      <c r="M2" s="89"/>
    </row>
    <row r="3" spans="1:41" s="3" customFormat="1" ht="41.25" customHeight="1" thickBot="1" x14ac:dyDescent="0.25">
      <c r="A3" s="211" t="s">
        <v>245</v>
      </c>
      <c r="B3" s="212"/>
      <c r="C3" s="212"/>
      <c r="D3" s="212"/>
      <c r="E3" s="213"/>
      <c r="F3" s="214" t="s">
        <v>246</v>
      </c>
      <c r="G3" s="215"/>
      <c r="H3" s="215"/>
      <c r="I3" s="215"/>
      <c r="J3" s="216"/>
      <c r="K3" s="32"/>
      <c r="L3" s="32"/>
      <c r="M3" s="74" t="s">
        <v>252</v>
      </c>
      <c r="N3" s="76" t="s">
        <v>253</v>
      </c>
      <c r="O3" s="75" t="s">
        <v>364</v>
      </c>
      <c r="P3" s="53" t="s">
        <v>254</v>
      </c>
      <c r="Q3" s="53" t="s">
        <v>255</v>
      </c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13"/>
    </row>
    <row r="4" spans="1:41" s="3" customFormat="1" ht="51.75" customHeight="1" thickTop="1" thickBot="1" x14ac:dyDescent="0.25">
      <c r="A4" s="135" t="s">
        <v>391</v>
      </c>
      <c r="B4" s="136" t="s">
        <v>390</v>
      </c>
      <c r="C4" s="136" t="s">
        <v>389</v>
      </c>
      <c r="D4" s="136" t="s">
        <v>386</v>
      </c>
      <c r="E4" s="136" t="s">
        <v>387</v>
      </c>
      <c r="F4" s="137" t="s">
        <v>391</v>
      </c>
      <c r="G4" s="138" t="s">
        <v>390</v>
      </c>
      <c r="H4" s="138" t="s">
        <v>389</v>
      </c>
      <c r="I4" s="138" t="s">
        <v>386</v>
      </c>
      <c r="J4" s="138" t="s">
        <v>387</v>
      </c>
      <c r="K4" s="4"/>
      <c r="L4" s="4"/>
      <c r="M4" s="54" t="s">
        <v>256</v>
      </c>
      <c r="N4" s="81" t="s">
        <v>257</v>
      </c>
      <c r="O4" s="82"/>
      <c r="P4" s="55"/>
      <c r="Q4" s="111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13"/>
    </row>
    <row r="5" spans="1:41" s="3" customFormat="1" ht="20.100000000000001" customHeight="1" thickTop="1" x14ac:dyDescent="0.2">
      <c r="A5" s="108"/>
      <c r="B5" s="109"/>
      <c r="C5" s="109"/>
      <c r="D5" s="109"/>
      <c r="E5" s="110"/>
      <c r="F5" s="108"/>
      <c r="G5" s="109"/>
      <c r="H5" s="109"/>
      <c r="I5" s="109"/>
      <c r="J5" s="110"/>
      <c r="K5" s="33"/>
      <c r="L5" s="33"/>
      <c r="M5" s="56" t="s">
        <v>258</v>
      </c>
      <c r="N5" s="83" t="s">
        <v>259</v>
      </c>
      <c r="O5" s="84"/>
      <c r="P5" s="57" t="s">
        <v>260</v>
      </c>
      <c r="Q5" s="112" t="s">
        <v>261</v>
      </c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13"/>
    </row>
    <row r="6" spans="1:41" s="3" customFormat="1" ht="20.100000000000001" customHeight="1" x14ac:dyDescent="0.2">
      <c r="A6" s="92"/>
      <c r="B6" s="93"/>
      <c r="C6" s="93"/>
      <c r="D6" s="93"/>
      <c r="E6" s="94"/>
      <c r="F6" s="92"/>
      <c r="G6" s="93"/>
      <c r="H6" s="93"/>
      <c r="I6" s="93"/>
      <c r="J6" s="94"/>
      <c r="K6" s="12"/>
      <c r="L6" s="12"/>
      <c r="M6" s="56" t="s">
        <v>262</v>
      </c>
      <c r="N6" s="83" t="s">
        <v>263</v>
      </c>
      <c r="O6" s="84"/>
      <c r="P6" s="57" t="s">
        <v>260</v>
      </c>
      <c r="Q6" s="112" t="s">
        <v>261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3"/>
    </row>
    <row r="7" spans="1:41" s="3" customFormat="1" ht="20.100000000000001" customHeight="1" x14ac:dyDescent="0.2">
      <c r="A7" s="95"/>
      <c r="B7" s="96"/>
      <c r="C7" s="96"/>
      <c r="D7" s="96"/>
      <c r="E7" s="97"/>
      <c r="F7" s="95"/>
      <c r="G7" s="96"/>
      <c r="H7" s="96"/>
      <c r="I7" s="96"/>
      <c r="J7" s="97"/>
      <c r="K7" s="12"/>
      <c r="L7" s="12"/>
      <c r="M7" s="56" t="s">
        <v>264</v>
      </c>
      <c r="N7" s="83" t="s">
        <v>265</v>
      </c>
      <c r="O7" s="84"/>
      <c r="P7" s="57" t="s">
        <v>260</v>
      </c>
      <c r="Q7" s="112" t="s">
        <v>261</v>
      </c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41" s="3" customFormat="1" ht="20.100000000000001" customHeight="1" x14ac:dyDescent="0.2">
      <c r="A8" s="90"/>
      <c r="B8" s="91"/>
      <c r="C8" s="91"/>
      <c r="D8" s="91"/>
      <c r="E8" s="98"/>
      <c r="F8" s="90"/>
      <c r="G8" s="91"/>
      <c r="H8" s="91"/>
      <c r="I8" s="91"/>
      <c r="J8" s="98"/>
      <c r="K8" s="34"/>
      <c r="L8" s="34"/>
      <c r="M8" s="56" t="s">
        <v>266</v>
      </c>
      <c r="N8" s="83" t="s">
        <v>267</v>
      </c>
      <c r="O8" s="84"/>
      <c r="P8" s="57" t="s">
        <v>260</v>
      </c>
      <c r="Q8" s="112" t="s">
        <v>261</v>
      </c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11"/>
      <c r="AO8" s="9"/>
    </row>
    <row r="9" spans="1:41" s="3" customFormat="1" ht="20.100000000000001" customHeight="1" x14ac:dyDescent="0.2">
      <c r="A9" s="90"/>
      <c r="B9" s="91"/>
      <c r="C9" s="91"/>
      <c r="D9" s="91"/>
      <c r="E9" s="98"/>
      <c r="F9" s="90"/>
      <c r="G9" s="91"/>
      <c r="H9" s="91"/>
      <c r="I9" s="91"/>
      <c r="J9" s="98"/>
      <c r="K9" s="4"/>
      <c r="L9" s="4"/>
      <c r="M9" s="56" t="s">
        <v>268</v>
      </c>
      <c r="N9" s="83" t="s">
        <v>269</v>
      </c>
      <c r="O9" s="84"/>
      <c r="P9" s="57" t="s">
        <v>260</v>
      </c>
      <c r="Q9" s="112" t="s">
        <v>261</v>
      </c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11"/>
      <c r="AO9" s="9"/>
    </row>
    <row r="10" spans="1:41" s="3" customFormat="1" ht="20.100000000000001" customHeight="1" x14ac:dyDescent="0.2">
      <c r="A10" s="90"/>
      <c r="B10" s="91"/>
      <c r="C10" s="91"/>
      <c r="D10" s="91"/>
      <c r="E10" s="98"/>
      <c r="F10" s="90"/>
      <c r="G10" s="91"/>
      <c r="H10" s="91"/>
      <c r="I10" s="91"/>
      <c r="J10" s="98"/>
      <c r="K10" s="4"/>
      <c r="L10" s="4"/>
      <c r="M10" s="56" t="s">
        <v>270</v>
      </c>
      <c r="N10" s="83" t="s">
        <v>271</v>
      </c>
      <c r="O10" s="84"/>
      <c r="P10" s="57" t="s">
        <v>260</v>
      </c>
      <c r="Q10" s="112" t="s">
        <v>261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11"/>
      <c r="AO10" s="9"/>
    </row>
    <row r="11" spans="1:41" s="3" customFormat="1" ht="20.100000000000001" customHeight="1" x14ac:dyDescent="0.2">
      <c r="A11" s="90"/>
      <c r="B11" s="91"/>
      <c r="C11" s="91"/>
      <c r="D11" s="91"/>
      <c r="E11" s="98"/>
      <c r="F11" s="90"/>
      <c r="G11" s="91"/>
      <c r="H11" s="91"/>
      <c r="I11" s="91"/>
      <c r="J11" s="98"/>
      <c r="K11" s="4"/>
      <c r="L11" s="4"/>
      <c r="M11" s="56" t="s">
        <v>272</v>
      </c>
      <c r="N11" s="83" t="s">
        <v>273</v>
      </c>
      <c r="O11" s="84"/>
      <c r="P11" s="57" t="s">
        <v>260</v>
      </c>
      <c r="Q11" s="112" t="s">
        <v>261</v>
      </c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11"/>
      <c r="AO11" s="9"/>
    </row>
    <row r="12" spans="1:41" s="3" customFormat="1" ht="20.100000000000001" customHeight="1" x14ac:dyDescent="0.2">
      <c r="A12" s="90"/>
      <c r="B12" s="91"/>
      <c r="C12" s="91"/>
      <c r="D12" s="91"/>
      <c r="E12" s="98"/>
      <c r="F12" s="90"/>
      <c r="G12" s="91"/>
      <c r="H12" s="91"/>
      <c r="I12" s="91"/>
      <c r="J12" s="98"/>
      <c r="K12" s="4"/>
      <c r="L12" s="4"/>
      <c r="M12" s="56" t="s">
        <v>274</v>
      </c>
      <c r="N12" s="83" t="s">
        <v>275</v>
      </c>
      <c r="O12" s="84"/>
      <c r="P12" s="57" t="s">
        <v>260</v>
      </c>
      <c r="Q12" s="112" t="s">
        <v>261</v>
      </c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11"/>
      <c r="AO12" s="9"/>
    </row>
    <row r="13" spans="1:41" s="3" customFormat="1" ht="20.100000000000001" customHeight="1" x14ac:dyDescent="0.2">
      <c r="A13" s="95"/>
      <c r="B13" s="96"/>
      <c r="C13" s="96"/>
      <c r="D13" s="96"/>
      <c r="E13" s="97"/>
      <c r="F13" s="95"/>
      <c r="G13" s="96"/>
      <c r="H13" s="96"/>
      <c r="I13" s="96"/>
      <c r="J13" s="97"/>
      <c r="K13" s="4"/>
      <c r="L13" s="4"/>
      <c r="M13" s="56" t="s">
        <v>276</v>
      </c>
      <c r="N13" s="83" t="s">
        <v>277</v>
      </c>
      <c r="O13" s="84"/>
      <c r="P13" s="57" t="s">
        <v>260</v>
      </c>
      <c r="Q13" s="112" t="s">
        <v>261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10"/>
      <c r="AO13" s="7"/>
    </row>
    <row r="14" spans="1:41" s="3" customFormat="1" ht="20.100000000000001" customHeight="1" x14ac:dyDescent="0.2">
      <c r="A14" s="90"/>
      <c r="B14" s="91"/>
      <c r="C14" s="91"/>
      <c r="D14" s="91"/>
      <c r="E14" s="98"/>
      <c r="F14" s="90"/>
      <c r="G14" s="91"/>
      <c r="H14" s="91"/>
      <c r="I14" s="91"/>
      <c r="J14" s="98"/>
      <c r="K14" s="34"/>
      <c r="L14" s="34"/>
      <c r="M14" s="56" t="s">
        <v>278</v>
      </c>
      <c r="N14" s="83" t="s">
        <v>279</v>
      </c>
      <c r="O14" s="84"/>
      <c r="P14" s="57" t="s">
        <v>260</v>
      </c>
      <c r="Q14" s="112" t="s">
        <v>261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10"/>
      <c r="AO14" s="7"/>
    </row>
    <row r="15" spans="1:41" s="3" customFormat="1" ht="20.100000000000001" customHeight="1" x14ac:dyDescent="0.2">
      <c r="A15" s="90"/>
      <c r="B15" s="91"/>
      <c r="C15" s="91"/>
      <c r="D15" s="91"/>
      <c r="E15" s="98"/>
      <c r="F15" s="90"/>
      <c r="G15" s="91"/>
      <c r="H15" s="91"/>
      <c r="I15" s="91"/>
      <c r="J15" s="98"/>
      <c r="K15" s="4"/>
      <c r="L15" s="4"/>
      <c r="M15" s="56" t="s">
        <v>280</v>
      </c>
      <c r="N15" s="83" t="s">
        <v>281</v>
      </c>
      <c r="O15" s="84"/>
      <c r="P15" s="57" t="s">
        <v>260</v>
      </c>
      <c r="Q15" s="112" t="s">
        <v>261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10"/>
      <c r="AO15" s="7"/>
    </row>
    <row r="16" spans="1:41" s="3" customFormat="1" ht="20.100000000000001" customHeight="1" x14ac:dyDescent="0.2">
      <c r="A16" s="90"/>
      <c r="B16" s="91"/>
      <c r="C16" s="91"/>
      <c r="D16" s="91"/>
      <c r="E16" s="98"/>
      <c r="F16" s="90"/>
      <c r="G16" s="91"/>
      <c r="H16" s="91"/>
      <c r="I16" s="91"/>
      <c r="J16" s="98"/>
      <c r="K16" s="4"/>
      <c r="L16" s="4"/>
      <c r="M16" s="56" t="s">
        <v>282</v>
      </c>
      <c r="N16" s="83" t="s">
        <v>283</v>
      </c>
      <c r="O16" s="84"/>
      <c r="P16" s="57" t="s">
        <v>260</v>
      </c>
      <c r="Q16" s="112" t="s">
        <v>261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10"/>
      <c r="AO16" s="7"/>
    </row>
    <row r="17" spans="1:41" s="3" customFormat="1" ht="20.100000000000001" customHeight="1" x14ac:dyDescent="0.2">
      <c r="A17" s="90"/>
      <c r="B17" s="91"/>
      <c r="C17" s="91"/>
      <c r="D17" s="91"/>
      <c r="E17" s="98"/>
      <c r="F17" s="90"/>
      <c r="G17" s="91"/>
      <c r="H17" s="91"/>
      <c r="I17" s="91"/>
      <c r="J17" s="98"/>
      <c r="K17" s="4"/>
      <c r="L17" s="4"/>
      <c r="M17" s="56" t="s">
        <v>284</v>
      </c>
      <c r="N17" s="83" t="s">
        <v>285</v>
      </c>
      <c r="O17" s="84"/>
      <c r="P17" s="57" t="s">
        <v>260</v>
      </c>
      <c r="Q17" s="112" t="s">
        <v>261</v>
      </c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10"/>
      <c r="AO17" s="7"/>
    </row>
    <row r="18" spans="1:41" s="3" customFormat="1" ht="20.100000000000001" customHeight="1" x14ac:dyDescent="0.2">
      <c r="A18" s="90"/>
      <c r="B18" s="91"/>
      <c r="C18" s="91"/>
      <c r="D18" s="91"/>
      <c r="E18" s="98"/>
      <c r="F18" s="90"/>
      <c r="G18" s="91"/>
      <c r="H18" s="91"/>
      <c r="I18" s="91"/>
      <c r="J18" s="98"/>
      <c r="K18" s="4"/>
      <c r="L18" s="4"/>
      <c r="M18" s="56" t="s">
        <v>286</v>
      </c>
      <c r="N18" s="83" t="s">
        <v>287</v>
      </c>
      <c r="O18" s="84"/>
      <c r="P18" s="57" t="s">
        <v>260</v>
      </c>
      <c r="Q18" s="112" t="s">
        <v>261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10"/>
      <c r="AO18" s="7"/>
    </row>
    <row r="19" spans="1:41" s="3" customFormat="1" ht="20.100000000000001" customHeight="1" x14ac:dyDescent="0.2">
      <c r="A19" s="90"/>
      <c r="B19" s="91"/>
      <c r="C19" s="91"/>
      <c r="D19" s="91"/>
      <c r="E19" s="98"/>
      <c r="F19" s="90"/>
      <c r="G19" s="91"/>
      <c r="H19" s="91"/>
      <c r="I19" s="91"/>
      <c r="J19" s="98"/>
      <c r="K19" s="4"/>
      <c r="L19" s="4"/>
      <c r="M19" s="58" t="s">
        <v>288</v>
      </c>
      <c r="N19" s="85" t="s">
        <v>259</v>
      </c>
      <c r="O19" s="86"/>
      <c r="P19" s="59" t="s">
        <v>289</v>
      </c>
      <c r="Q19" s="113" t="s">
        <v>261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6"/>
    </row>
    <row r="20" spans="1:41" ht="20.100000000000001" customHeight="1" x14ac:dyDescent="0.25">
      <c r="A20" s="99"/>
      <c r="B20" s="100"/>
      <c r="C20" s="100"/>
      <c r="D20" s="100"/>
      <c r="E20" s="101"/>
      <c r="F20" s="99"/>
      <c r="G20" s="100"/>
      <c r="H20" s="100"/>
      <c r="I20" s="100"/>
      <c r="J20" s="101"/>
      <c r="K20" s="4"/>
      <c r="L20" s="4"/>
      <c r="M20" s="58" t="s">
        <v>290</v>
      </c>
      <c r="N20" s="85" t="s">
        <v>291</v>
      </c>
      <c r="O20" s="86"/>
      <c r="P20" s="59" t="s">
        <v>289</v>
      </c>
      <c r="Q20" s="113" t="s">
        <v>261</v>
      </c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41" ht="20.100000000000001" customHeight="1" x14ac:dyDescent="0.25">
      <c r="A21" s="99"/>
      <c r="B21" s="100"/>
      <c r="C21" s="100"/>
      <c r="D21" s="100"/>
      <c r="E21" s="101"/>
      <c r="F21" s="99"/>
      <c r="G21" s="100"/>
      <c r="H21" s="100"/>
      <c r="I21" s="100"/>
      <c r="J21" s="101"/>
      <c r="K21" s="46"/>
      <c r="L21" s="48"/>
      <c r="M21" s="58" t="s">
        <v>292</v>
      </c>
      <c r="N21" s="85" t="s">
        <v>293</v>
      </c>
      <c r="O21" s="86"/>
      <c r="P21" s="59" t="s">
        <v>289</v>
      </c>
      <c r="Q21" s="113" t="s">
        <v>261</v>
      </c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</row>
    <row r="22" spans="1:41" ht="20.100000000000001" customHeight="1" x14ac:dyDescent="0.25">
      <c r="A22" s="99"/>
      <c r="B22" s="100"/>
      <c r="C22" s="100"/>
      <c r="D22" s="100"/>
      <c r="E22" s="101"/>
      <c r="F22" s="99"/>
      <c r="G22" s="100"/>
      <c r="H22" s="100"/>
      <c r="I22" s="100"/>
      <c r="J22" s="101"/>
      <c r="K22" s="46"/>
      <c r="L22" s="48"/>
      <c r="M22" s="58" t="s">
        <v>294</v>
      </c>
      <c r="N22" s="85" t="s">
        <v>295</v>
      </c>
      <c r="O22" s="86"/>
      <c r="P22" s="59" t="s">
        <v>289</v>
      </c>
      <c r="Q22" s="113" t="s">
        <v>261</v>
      </c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</row>
    <row r="23" spans="1:41" ht="20.100000000000001" customHeight="1" x14ac:dyDescent="0.25">
      <c r="A23" s="99"/>
      <c r="B23" s="100"/>
      <c r="C23" s="100"/>
      <c r="D23" s="100"/>
      <c r="E23" s="101"/>
      <c r="F23" s="99"/>
      <c r="G23" s="100"/>
      <c r="H23" s="100"/>
      <c r="I23" s="100"/>
      <c r="J23" s="101"/>
      <c r="K23" s="46"/>
      <c r="L23" s="48"/>
      <c r="M23" s="58" t="s">
        <v>296</v>
      </c>
      <c r="N23" s="85" t="s">
        <v>265</v>
      </c>
      <c r="O23" s="86"/>
      <c r="P23" s="59" t="s">
        <v>289</v>
      </c>
      <c r="Q23" s="113" t="s">
        <v>261</v>
      </c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</row>
    <row r="24" spans="1:41" ht="20.100000000000001" customHeight="1" x14ac:dyDescent="0.25">
      <c r="A24" s="99"/>
      <c r="B24" s="100"/>
      <c r="C24" s="100"/>
      <c r="D24" s="100"/>
      <c r="E24" s="101"/>
      <c r="F24" s="99"/>
      <c r="G24" s="100"/>
      <c r="H24" s="100"/>
      <c r="I24" s="100"/>
      <c r="J24" s="101"/>
      <c r="K24" s="46"/>
      <c r="L24" s="48"/>
      <c r="M24" s="58" t="s">
        <v>297</v>
      </c>
      <c r="N24" s="85" t="s">
        <v>298</v>
      </c>
      <c r="O24" s="86"/>
      <c r="P24" s="59" t="s">
        <v>289</v>
      </c>
      <c r="Q24" s="113" t="s">
        <v>261</v>
      </c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</row>
    <row r="25" spans="1:41" ht="20.100000000000001" customHeight="1" x14ac:dyDescent="0.25">
      <c r="A25" s="99"/>
      <c r="B25" s="100"/>
      <c r="C25" s="100"/>
      <c r="D25" s="100"/>
      <c r="E25" s="101"/>
      <c r="F25" s="99"/>
      <c r="G25" s="100"/>
      <c r="H25" s="100"/>
      <c r="I25" s="100"/>
      <c r="J25" s="101"/>
      <c r="K25" s="46"/>
      <c r="L25" s="48"/>
      <c r="M25" s="58" t="s">
        <v>299</v>
      </c>
      <c r="N25" s="85" t="s">
        <v>300</v>
      </c>
      <c r="O25" s="86"/>
      <c r="P25" s="59" t="s">
        <v>289</v>
      </c>
      <c r="Q25" s="113" t="s">
        <v>261</v>
      </c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</row>
    <row r="26" spans="1:41" ht="20.100000000000001" customHeight="1" x14ac:dyDescent="0.25">
      <c r="A26" s="99"/>
      <c r="B26" s="100"/>
      <c r="C26" s="100"/>
      <c r="D26" s="100"/>
      <c r="E26" s="101"/>
      <c r="F26" s="99"/>
      <c r="G26" s="100"/>
      <c r="H26" s="100"/>
      <c r="I26" s="100"/>
      <c r="J26" s="101"/>
      <c r="K26" s="46"/>
      <c r="L26" s="48"/>
      <c r="M26" s="58" t="s">
        <v>301</v>
      </c>
      <c r="N26" s="85" t="s">
        <v>302</v>
      </c>
      <c r="O26" s="86"/>
      <c r="P26" s="59" t="s">
        <v>289</v>
      </c>
      <c r="Q26" s="113" t="s">
        <v>261</v>
      </c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</row>
    <row r="27" spans="1:41" ht="20.100000000000001" customHeight="1" x14ac:dyDescent="0.25">
      <c r="A27" s="99"/>
      <c r="B27" s="100"/>
      <c r="C27" s="100"/>
      <c r="D27" s="100"/>
      <c r="E27" s="101"/>
      <c r="F27" s="99"/>
      <c r="G27" s="100"/>
      <c r="H27" s="100"/>
      <c r="I27" s="100"/>
      <c r="J27" s="101"/>
      <c r="K27" s="46"/>
      <c r="L27" s="48"/>
      <c r="M27" s="58" t="s">
        <v>303</v>
      </c>
      <c r="N27" s="85" t="s">
        <v>267</v>
      </c>
      <c r="O27" s="86"/>
      <c r="P27" s="59" t="s">
        <v>289</v>
      </c>
      <c r="Q27" s="113" t="s">
        <v>261</v>
      </c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</row>
    <row r="28" spans="1:41" ht="20.100000000000001" customHeight="1" x14ac:dyDescent="0.25">
      <c r="A28" s="99"/>
      <c r="B28" s="100"/>
      <c r="C28" s="100"/>
      <c r="D28" s="100"/>
      <c r="E28" s="101"/>
      <c r="F28" s="99"/>
      <c r="G28" s="100"/>
      <c r="H28" s="100"/>
      <c r="I28" s="100"/>
      <c r="J28" s="101"/>
      <c r="K28" s="46"/>
      <c r="L28" s="48"/>
      <c r="M28" s="58" t="s">
        <v>304</v>
      </c>
      <c r="N28" s="85" t="s">
        <v>269</v>
      </c>
      <c r="O28" s="86"/>
      <c r="P28" s="59" t="s">
        <v>289</v>
      </c>
      <c r="Q28" s="113" t="s">
        <v>261</v>
      </c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</row>
    <row r="29" spans="1:41" ht="20.100000000000001" customHeight="1" x14ac:dyDescent="0.25">
      <c r="A29" s="99"/>
      <c r="B29" s="100"/>
      <c r="C29" s="100"/>
      <c r="D29" s="100"/>
      <c r="E29" s="101"/>
      <c r="F29" s="99"/>
      <c r="G29" s="100"/>
      <c r="H29" s="100"/>
      <c r="I29" s="100"/>
      <c r="J29" s="101"/>
      <c r="K29" s="46"/>
      <c r="L29" s="48"/>
      <c r="M29" s="58" t="s">
        <v>305</v>
      </c>
      <c r="N29" s="85" t="s">
        <v>306</v>
      </c>
      <c r="O29" s="86"/>
      <c r="P29" s="59" t="s">
        <v>289</v>
      </c>
      <c r="Q29" s="113" t="s">
        <v>261</v>
      </c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</row>
    <row r="30" spans="1:41" ht="20.100000000000001" customHeight="1" x14ac:dyDescent="0.25">
      <c r="A30" s="99"/>
      <c r="B30" s="100"/>
      <c r="C30" s="100"/>
      <c r="D30" s="100"/>
      <c r="E30" s="101"/>
      <c r="F30" s="99"/>
      <c r="G30" s="100"/>
      <c r="H30" s="100"/>
      <c r="I30" s="100"/>
      <c r="J30" s="101"/>
      <c r="K30" s="46"/>
      <c r="L30" s="48"/>
      <c r="M30" s="58" t="s">
        <v>307</v>
      </c>
      <c r="N30" s="85" t="s">
        <v>308</v>
      </c>
      <c r="O30" s="86"/>
      <c r="P30" s="59" t="s">
        <v>289</v>
      </c>
      <c r="Q30" s="113" t="s">
        <v>261</v>
      </c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</row>
    <row r="31" spans="1:41" ht="20.100000000000001" customHeight="1" x14ac:dyDescent="0.25">
      <c r="A31" s="99"/>
      <c r="B31" s="100"/>
      <c r="C31" s="100"/>
      <c r="D31" s="100"/>
      <c r="E31" s="101"/>
      <c r="F31" s="99"/>
      <c r="G31" s="100"/>
      <c r="H31" s="100"/>
      <c r="I31" s="100"/>
      <c r="J31" s="101"/>
      <c r="K31" s="46"/>
      <c r="L31" s="48"/>
      <c r="M31" s="58" t="s">
        <v>309</v>
      </c>
      <c r="N31" s="85" t="s">
        <v>310</v>
      </c>
      <c r="O31" s="86"/>
      <c r="P31" s="59" t="s">
        <v>289</v>
      </c>
      <c r="Q31" s="113" t="s">
        <v>261</v>
      </c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</row>
    <row r="32" spans="1:41" ht="20.100000000000001" customHeight="1" x14ac:dyDescent="0.25">
      <c r="A32" s="99"/>
      <c r="B32" s="100"/>
      <c r="C32" s="100"/>
      <c r="D32" s="100"/>
      <c r="E32" s="101"/>
      <c r="F32" s="99"/>
      <c r="G32" s="100"/>
      <c r="H32" s="100"/>
      <c r="I32" s="100"/>
      <c r="J32" s="101"/>
      <c r="K32" s="46"/>
      <c r="L32" s="48"/>
      <c r="M32" s="58" t="s">
        <v>311</v>
      </c>
      <c r="N32" s="85" t="s">
        <v>279</v>
      </c>
      <c r="O32" s="86"/>
      <c r="P32" s="59" t="s">
        <v>289</v>
      </c>
      <c r="Q32" s="113" t="s">
        <v>261</v>
      </c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</row>
    <row r="33" spans="1:39" ht="20.100000000000001" customHeight="1" x14ac:dyDescent="0.25">
      <c r="A33" s="99"/>
      <c r="B33" s="100"/>
      <c r="C33" s="100"/>
      <c r="D33" s="100"/>
      <c r="E33" s="101"/>
      <c r="F33" s="99"/>
      <c r="G33" s="100"/>
      <c r="H33" s="100"/>
      <c r="I33" s="100"/>
      <c r="J33" s="101"/>
      <c r="K33" s="46"/>
      <c r="L33" s="48"/>
      <c r="M33" s="58" t="s">
        <v>312</v>
      </c>
      <c r="N33" s="85" t="s">
        <v>281</v>
      </c>
      <c r="O33" s="86"/>
      <c r="P33" s="59" t="s">
        <v>289</v>
      </c>
      <c r="Q33" s="113" t="s">
        <v>261</v>
      </c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</row>
    <row r="34" spans="1:39" ht="20.100000000000001" customHeight="1" x14ac:dyDescent="0.25">
      <c r="A34" s="99"/>
      <c r="B34" s="100"/>
      <c r="C34" s="100"/>
      <c r="D34" s="100"/>
      <c r="E34" s="101"/>
      <c r="F34" s="99"/>
      <c r="G34" s="100"/>
      <c r="H34" s="100"/>
      <c r="I34" s="100"/>
      <c r="J34" s="101"/>
      <c r="K34" s="46"/>
      <c r="L34" s="48"/>
      <c r="M34" s="58" t="s">
        <v>313</v>
      </c>
      <c r="N34" s="85" t="s">
        <v>287</v>
      </c>
      <c r="O34" s="86"/>
      <c r="P34" s="59" t="s">
        <v>289</v>
      </c>
      <c r="Q34" s="113" t="s">
        <v>261</v>
      </c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</row>
    <row r="35" spans="1:39" ht="20.100000000000001" customHeight="1" x14ac:dyDescent="0.25">
      <c r="A35" s="99"/>
      <c r="B35" s="100"/>
      <c r="C35" s="100"/>
      <c r="D35" s="100"/>
      <c r="E35" s="101"/>
      <c r="F35" s="99"/>
      <c r="G35" s="100"/>
      <c r="H35" s="100"/>
      <c r="I35" s="100"/>
      <c r="J35" s="101"/>
      <c r="K35" s="46"/>
      <c r="L35" s="48"/>
      <c r="M35" s="60" t="s">
        <v>314</v>
      </c>
      <c r="N35" s="87"/>
      <c r="O35" s="88"/>
      <c r="P35" s="61" t="s">
        <v>260</v>
      </c>
      <c r="Q35" s="114" t="s">
        <v>315</v>
      </c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</row>
    <row r="36" spans="1:39" ht="20.100000000000001" customHeight="1" x14ac:dyDescent="0.25">
      <c r="A36" s="99"/>
      <c r="B36" s="100"/>
      <c r="C36" s="100"/>
      <c r="D36" s="100"/>
      <c r="E36" s="101"/>
      <c r="F36" s="99"/>
      <c r="G36" s="100"/>
      <c r="H36" s="100"/>
      <c r="I36" s="100"/>
      <c r="J36" s="101"/>
      <c r="K36" s="46"/>
      <c r="L36" s="48"/>
      <c r="M36" s="60" t="s">
        <v>316</v>
      </c>
      <c r="N36" s="87" t="s">
        <v>317</v>
      </c>
      <c r="O36" s="88"/>
      <c r="P36" s="61" t="s">
        <v>260</v>
      </c>
      <c r="Q36" s="114" t="s">
        <v>315</v>
      </c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</row>
    <row r="37" spans="1:39" ht="20.100000000000001" customHeight="1" x14ac:dyDescent="0.25">
      <c r="A37" s="99"/>
      <c r="B37" s="100"/>
      <c r="C37" s="100"/>
      <c r="D37" s="100"/>
      <c r="E37" s="101"/>
      <c r="F37" s="99"/>
      <c r="G37" s="100"/>
      <c r="H37" s="100"/>
      <c r="I37" s="100"/>
      <c r="J37" s="101"/>
      <c r="K37" s="46"/>
      <c r="L37" s="48"/>
      <c r="M37" s="60" t="s">
        <v>318</v>
      </c>
      <c r="N37" s="87" t="s">
        <v>319</v>
      </c>
      <c r="O37" s="88"/>
      <c r="P37" s="61" t="s">
        <v>260</v>
      </c>
      <c r="Q37" s="114" t="s">
        <v>315</v>
      </c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</row>
    <row r="38" spans="1:39" ht="20.100000000000001" customHeight="1" x14ac:dyDescent="0.25">
      <c r="A38" s="99"/>
      <c r="B38" s="100"/>
      <c r="C38" s="100"/>
      <c r="D38" s="100"/>
      <c r="E38" s="101"/>
      <c r="F38" s="99"/>
      <c r="G38" s="100"/>
      <c r="H38" s="100"/>
      <c r="I38" s="100"/>
      <c r="J38" s="101"/>
      <c r="K38" s="46"/>
      <c r="L38" s="48"/>
      <c r="M38" s="62" t="s">
        <v>320</v>
      </c>
      <c r="N38" s="77" t="s">
        <v>321</v>
      </c>
      <c r="O38" s="63" t="s">
        <v>322</v>
      </c>
      <c r="P38" s="64" t="s">
        <v>260</v>
      </c>
      <c r="Q38" s="115" t="s">
        <v>323</v>
      </c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</row>
    <row r="39" spans="1:39" ht="20.100000000000001" customHeight="1" x14ac:dyDescent="0.25">
      <c r="A39" s="99"/>
      <c r="B39" s="100"/>
      <c r="C39" s="100"/>
      <c r="D39" s="100"/>
      <c r="E39" s="101"/>
      <c r="F39" s="99"/>
      <c r="G39" s="100"/>
      <c r="H39" s="100"/>
      <c r="I39" s="100"/>
      <c r="J39" s="101"/>
      <c r="K39" s="46"/>
      <c r="L39" s="48"/>
      <c r="M39" s="62" t="s">
        <v>320</v>
      </c>
      <c r="N39" s="77" t="s">
        <v>324</v>
      </c>
      <c r="O39" s="63" t="s">
        <v>322</v>
      </c>
      <c r="P39" s="64" t="s">
        <v>260</v>
      </c>
      <c r="Q39" s="115" t="s">
        <v>323</v>
      </c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</row>
    <row r="40" spans="1:39" ht="20.100000000000001" customHeight="1" x14ac:dyDescent="0.25">
      <c r="A40" s="99"/>
      <c r="B40" s="100"/>
      <c r="C40" s="100"/>
      <c r="D40" s="100"/>
      <c r="E40" s="101"/>
      <c r="F40" s="99"/>
      <c r="G40" s="100"/>
      <c r="H40" s="100"/>
      <c r="I40" s="100"/>
      <c r="J40" s="101"/>
      <c r="K40" s="46"/>
      <c r="L40" s="48"/>
      <c r="M40" s="62" t="s">
        <v>320</v>
      </c>
      <c r="N40" s="77" t="s">
        <v>325</v>
      </c>
      <c r="O40" s="63" t="s">
        <v>322</v>
      </c>
      <c r="P40" s="64" t="s">
        <v>260</v>
      </c>
      <c r="Q40" s="115" t="s">
        <v>323</v>
      </c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</row>
    <row r="41" spans="1:39" ht="20.100000000000001" customHeight="1" x14ac:dyDescent="0.25">
      <c r="A41" s="99"/>
      <c r="B41" s="100"/>
      <c r="C41" s="100"/>
      <c r="D41" s="100"/>
      <c r="E41" s="101"/>
      <c r="F41" s="99"/>
      <c r="G41" s="100"/>
      <c r="H41" s="100"/>
      <c r="I41" s="100"/>
      <c r="J41" s="101"/>
      <c r="K41" s="46"/>
      <c r="L41" s="48"/>
      <c r="M41" s="62" t="s">
        <v>320</v>
      </c>
      <c r="N41" s="77" t="s">
        <v>326</v>
      </c>
      <c r="O41" s="63" t="s">
        <v>322</v>
      </c>
      <c r="P41" s="64" t="s">
        <v>260</v>
      </c>
      <c r="Q41" s="115" t="s">
        <v>323</v>
      </c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</row>
    <row r="42" spans="1:39" ht="20.100000000000001" customHeight="1" x14ac:dyDescent="0.25">
      <c r="A42" s="99"/>
      <c r="B42" s="100"/>
      <c r="C42" s="100"/>
      <c r="D42" s="100"/>
      <c r="E42" s="101"/>
      <c r="F42" s="99"/>
      <c r="G42" s="100"/>
      <c r="H42" s="100"/>
      <c r="I42" s="100"/>
      <c r="J42" s="101"/>
      <c r="K42" s="46"/>
      <c r="L42" s="48"/>
      <c r="M42" s="65" t="s">
        <v>327</v>
      </c>
      <c r="N42" s="78" t="s">
        <v>328</v>
      </c>
      <c r="O42" s="66" t="s">
        <v>329</v>
      </c>
      <c r="P42" s="67" t="s">
        <v>289</v>
      </c>
      <c r="Q42" s="116" t="s">
        <v>330</v>
      </c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</row>
    <row r="43" spans="1:39" ht="20.100000000000001" customHeight="1" x14ac:dyDescent="0.25">
      <c r="A43" s="99"/>
      <c r="B43" s="100"/>
      <c r="C43" s="100"/>
      <c r="D43" s="100"/>
      <c r="E43" s="101"/>
      <c r="F43" s="99"/>
      <c r="G43" s="100"/>
      <c r="H43" s="100"/>
      <c r="I43" s="100"/>
      <c r="J43" s="101"/>
      <c r="K43" s="46"/>
      <c r="L43" s="48"/>
      <c r="M43" s="65" t="s">
        <v>331</v>
      </c>
      <c r="N43" s="78" t="s">
        <v>332</v>
      </c>
      <c r="O43" s="66" t="s">
        <v>329</v>
      </c>
      <c r="P43" s="67" t="s">
        <v>289</v>
      </c>
      <c r="Q43" s="116" t="s">
        <v>330</v>
      </c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</row>
    <row r="44" spans="1:39" ht="20.100000000000001" customHeight="1" x14ac:dyDescent="0.25">
      <c r="A44" s="99"/>
      <c r="B44" s="100"/>
      <c r="C44" s="100"/>
      <c r="D44" s="100"/>
      <c r="E44" s="101"/>
      <c r="F44" s="99"/>
      <c r="G44" s="100"/>
      <c r="H44" s="100"/>
      <c r="I44" s="100"/>
      <c r="J44" s="101"/>
      <c r="K44" s="46"/>
      <c r="L44" s="48"/>
      <c r="M44" s="68" t="s">
        <v>333</v>
      </c>
      <c r="N44" s="79" t="s">
        <v>334</v>
      </c>
      <c r="O44" s="69" t="s">
        <v>335</v>
      </c>
      <c r="P44" s="70" t="s">
        <v>260</v>
      </c>
      <c r="Q44" s="117" t="s">
        <v>336</v>
      </c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</row>
    <row r="45" spans="1:39" ht="20.100000000000001" customHeight="1" x14ac:dyDescent="0.25">
      <c r="A45" s="99"/>
      <c r="B45" s="100"/>
      <c r="C45" s="100"/>
      <c r="D45" s="100"/>
      <c r="E45" s="101"/>
      <c r="F45" s="99"/>
      <c r="G45" s="100"/>
      <c r="H45" s="100"/>
      <c r="I45" s="100"/>
      <c r="J45" s="101"/>
      <c r="K45" s="46"/>
      <c r="L45" s="48"/>
      <c r="M45" s="68" t="s">
        <v>337</v>
      </c>
      <c r="N45" s="79" t="s">
        <v>338</v>
      </c>
      <c r="O45" s="69" t="s">
        <v>335</v>
      </c>
      <c r="P45" s="70" t="s">
        <v>260</v>
      </c>
      <c r="Q45" s="117" t="s">
        <v>336</v>
      </c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</row>
    <row r="46" spans="1:39" ht="20.100000000000001" customHeight="1" x14ac:dyDescent="0.25">
      <c r="A46" s="102"/>
      <c r="B46" s="103"/>
      <c r="C46" s="103"/>
      <c r="D46" s="103"/>
      <c r="E46" s="104"/>
      <c r="F46" s="102"/>
      <c r="G46" s="103"/>
      <c r="H46" s="103"/>
      <c r="I46" s="103"/>
      <c r="J46" s="104"/>
      <c r="K46" s="46"/>
      <c r="L46" s="48"/>
      <c r="M46" s="68" t="s">
        <v>339</v>
      </c>
      <c r="N46" s="79" t="s">
        <v>340</v>
      </c>
      <c r="O46" s="69" t="s">
        <v>335</v>
      </c>
      <c r="P46" s="70" t="s">
        <v>260</v>
      </c>
      <c r="Q46" s="117" t="s">
        <v>336</v>
      </c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</row>
    <row r="47" spans="1:39" ht="20.100000000000001" customHeight="1" x14ac:dyDescent="0.25">
      <c r="A47" s="102"/>
      <c r="B47" s="103"/>
      <c r="C47" s="103"/>
      <c r="D47" s="103"/>
      <c r="E47" s="104"/>
      <c r="F47" s="102"/>
      <c r="G47" s="103"/>
      <c r="H47" s="103"/>
      <c r="I47" s="103"/>
      <c r="J47" s="104"/>
      <c r="M47" s="68" t="s">
        <v>341</v>
      </c>
      <c r="N47" s="79" t="s">
        <v>342</v>
      </c>
      <c r="O47" s="69" t="s">
        <v>335</v>
      </c>
      <c r="P47" s="70" t="s">
        <v>260</v>
      </c>
      <c r="Q47" s="117" t="s">
        <v>336</v>
      </c>
    </row>
    <row r="48" spans="1:39" ht="20.100000000000001" customHeight="1" x14ac:dyDescent="0.25">
      <c r="A48" s="102"/>
      <c r="B48" s="103"/>
      <c r="C48" s="103"/>
      <c r="D48" s="103"/>
      <c r="E48" s="104"/>
      <c r="F48" s="102"/>
      <c r="G48" s="103"/>
      <c r="H48" s="103"/>
      <c r="I48" s="103"/>
      <c r="J48" s="104"/>
      <c r="M48" s="68" t="s">
        <v>343</v>
      </c>
      <c r="N48" s="79" t="s">
        <v>344</v>
      </c>
      <c r="O48" s="69" t="s">
        <v>335</v>
      </c>
      <c r="P48" s="70" t="s">
        <v>260</v>
      </c>
      <c r="Q48" s="117" t="s">
        <v>336</v>
      </c>
    </row>
    <row r="49" spans="1:17" ht="20.100000000000001" customHeight="1" x14ac:dyDescent="0.25">
      <c r="A49" s="102"/>
      <c r="B49" s="103"/>
      <c r="C49" s="103"/>
      <c r="D49" s="103"/>
      <c r="E49" s="104"/>
      <c r="F49" s="102"/>
      <c r="G49" s="103"/>
      <c r="H49" s="103"/>
      <c r="I49" s="103"/>
      <c r="J49" s="104"/>
      <c r="M49" s="68" t="s">
        <v>345</v>
      </c>
      <c r="N49" s="79" t="s">
        <v>346</v>
      </c>
      <c r="O49" s="69" t="s">
        <v>335</v>
      </c>
      <c r="P49" s="70" t="s">
        <v>260</v>
      </c>
      <c r="Q49" s="117" t="s">
        <v>336</v>
      </c>
    </row>
    <row r="50" spans="1:17" ht="20.100000000000001" customHeight="1" x14ac:dyDescent="0.25">
      <c r="A50" s="102"/>
      <c r="B50" s="103"/>
      <c r="C50" s="103"/>
      <c r="D50" s="103"/>
      <c r="E50" s="104"/>
      <c r="F50" s="102"/>
      <c r="G50" s="103"/>
      <c r="H50" s="103"/>
      <c r="I50" s="103"/>
      <c r="J50" s="104"/>
      <c r="M50" s="68" t="s">
        <v>347</v>
      </c>
      <c r="N50" s="79" t="s">
        <v>348</v>
      </c>
      <c r="O50" s="69" t="s">
        <v>335</v>
      </c>
      <c r="P50" s="70" t="s">
        <v>260</v>
      </c>
      <c r="Q50" s="117" t="s">
        <v>336</v>
      </c>
    </row>
    <row r="51" spans="1:17" ht="20.100000000000001" customHeight="1" x14ac:dyDescent="0.25">
      <c r="A51" s="102"/>
      <c r="B51" s="103"/>
      <c r="C51" s="103"/>
      <c r="D51" s="103"/>
      <c r="E51" s="104"/>
      <c r="F51" s="102"/>
      <c r="G51" s="103"/>
      <c r="H51" s="103"/>
      <c r="I51" s="103"/>
      <c r="J51" s="104"/>
      <c r="M51" s="68" t="s">
        <v>349</v>
      </c>
      <c r="N51" s="79" t="s">
        <v>350</v>
      </c>
      <c r="O51" s="69" t="s">
        <v>335</v>
      </c>
      <c r="P51" s="70" t="s">
        <v>260</v>
      </c>
      <c r="Q51" s="117" t="s">
        <v>336</v>
      </c>
    </row>
    <row r="52" spans="1:17" ht="20.100000000000001" customHeight="1" x14ac:dyDescent="0.25">
      <c r="A52" s="102"/>
      <c r="B52" s="103"/>
      <c r="C52" s="103"/>
      <c r="D52" s="103"/>
      <c r="E52" s="104"/>
      <c r="F52" s="102"/>
      <c r="G52" s="103"/>
      <c r="H52" s="103"/>
      <c r="I52" s="103"/>
      <c r="J52" s="104"/>
      <c r="M52" s="68" t="s">
        <v>351</v>
      </c>
      <c r="N52" s="79" t="s">
        <v>352</v>
      </c>
      <c r="O52" s="69" t="s">
        <v>335</v>
      </c>
      <c r="P52" s="70" t="s">
        <v>260</v>
      </c>
      <c r="Q52" s="117" t="s">
        <v>336</v>
      </c>
    </row>
    <row r="53" spans="1:17" ht="20.100000000000001" customHeight="1" x14ac:dyDescent="0.25">
      <c r="A53" s="102"/>
      <c r="B53" s="103"/>
      <c r="C53" s="103"/>
      <c r="D53" s="103"/>
      <c r="E53" s="104"/>
      <c r="F53" s="102"/>
      <c r="G53" s="103"/>
      <c r="H53" s="103"/>
      <c r="I53" s="103"/>
      <c r="J53" s="104"/>
      <c r="M53" s="68" t="s">
        <v>353</v>
      </c>
      <c r="N53" s="79" t="s">
        <v>354</v>
      </c>
      <c r="O53" s="69" t="s">
        <v>335</v>
      </c>
      <c r="P53" s="70" t="s">
        <v>260</v>
      </c>
      <c r="Q53" s="117" t="s">
        <v>336</v>
      </c>
    </row>
    <row r="54" spans="1:17" ht="20.100000000000001" customHeight="1" x14ac:dyDescent="0.25">
      <c r="A54" s="102"/>
      <c r="B54" s="103"/>
      <c r="C54" s="103"/>
      <c r="D54" s="103"/>
      <c r="E54" s="104"/>
      <c r="F54" s="102"/>
      <c r="G54" s="103"/>
      <c r="H54" s="103"/>
      <c r="I54" s="103"/>
      <c r="J54" s="104"/>
      <c r="M54" s="68" t="s">
        <v>355</v>
      </c>
      <c r="N54" s="79" t="s">
        <v>356</v>
      </c>
      <c r="O54" s="69" t="s">
        <v>335</v>
      </c>
      <c r="P54" s="70" t="s">
        <v>260</v>
      </c>
      <c r="Q54" s="117" t="s">
        <v>336</v>
      </c>
    </row>
    <row r="55" spans="1:17" ht="20.100000000000001" customHeight="1" x14ac:dyDescent="0.25">
      <c r="A55" s="102"/>
      <c r="B55" s="103"/>
      <c r="C55" s="103"/>
      <c r="D55" s="103"/>
      <c r="E55" s="104"/>
      <c r="F55" s="102"/>
      <c r="G55" s="103"/>
      <c r="H55" s="103"/>
      <c r="I55" s="103"/>
      <c r="J55" s="104"/>
      <c r="M55" s="68" t="s">
        <v>357</v>
      </c>
      <c r="N55" s="79" t="s">
        <v>358</v>
      </c>
      <c r="O55" s="69" t="s">
        <v>335</v>
      </c>
      <c r="P55" s="70" t="s">
        <v>260</v>
      </c>
      <c r="Q55" s="117" t="s">
        <v>336</v>
      </c>
    </row>
    <row r="56" spans="1:17" ht="20.100000000000001" customHeight="1" x14ac:dyDescent="0.25">
      <c r="A56" s="102"/>
      <c r="B56" s="103"/>
      <c r="C56" s="103"/>
      <c r="D56" s="103"/>
      <c r="E56" s="104"/>
      <c r="F56" s="102"/>
      <c r="G56" s="103"/>
      <c r="H56" s="103"/>
      <c r="I56" s="103"/>
      <c r="J56" s="104"/>
      <c r="M56" s="68" t="s">
        <v>359</v>
      </c>
      <c r="N56" s="79" t="s">
        <v>360</v>
      </c>
      <c r="O56" s="69" t="s">
        <v>335</v>
      </c>
      <c r="P56" s="70" t="s">
        <v>260</v>
      </c>
      <c r="Q56" s="117" t="s">
        <v>336</v>
      </c>
    </row>
    <row r="57" spans="1:17" ht="20.100000000000001" customHeight="1" thickBot="1" x14ac:dyDescent="0.3">
      <c r="A57" s="102"/>
      <c r="B57" s="103"/>
      <c r="C57" s="103"/>
      <c r="D57" s="103"/>
      <c r="E57" s="104"/>
      <c r="F57" s="102"/>
      <c r="G57" s="103"/>
      <c r="H57" s="103"/>
      <c r="I57" s="103"/>
      <c r="J57" s="104"/>
      <c r="M57" s="71" t="s">
        <v>361</v>
      </c>
      <c r="N57" s="80" t="s">
        <v>362</v>
      </c>
      <c r="O57" s="72" t="s">
        <v>335</v>
      </c>
      <c r="P57" s="73" t="s">
        <v>260</v>
      </c>
      <c r="Q57" s="118" t="s">
        <v>336</v>
      </c>
    </row>
    <row r="58" spans="1:17" ht="20.100000000000001" customHeight="1" x14ac:dyDescent="0.25">
      <c r="A58" s="102"/>
      <c r="B58" s="103"/>
      <c r="C58" s="103"/>
      <c r="D58" s="103"/>
      <c r="E58" s="104"/>
      <c r="F58" s="102"/>
      <c r="G58" s="103"/>
      <c r="H58" s="103"/>
      <c r="I58" s="103"/>
      <c r="J58" s="104"/>
    </row>
    <row r="59" spans="1:17" ht="20.100000000000001" customHeight="1" x14ac:dyDescent="0.25">
      <c r="A59" s="102"/>
      <c r="B59" s="103"/>
      <c r="C59" s="103"/>
      <c r="D59" s="103"/>
      <c r="E59" s="104"/>
      <c r="F59" s="102"/>
      <c r="G59" s="103"/>
      <c r="H59" s="103"/>
      <c r="I59" s="103"/>
      <c r="J59" s="104"/>
    </row>
    <row r="60" spans="1:17" ht="20.100000000000001" customHeight="1" x14ac:dyDescent="0.25">
      <c r="A60" s="102"/>
      <c r="B60" s="103"/>
      <c r="C60" s="103"/>
      <c r="D60" s="103"/>
      <c r="E60" s="104"/>
      <c r="F60" s="102"/>
      <c r="G60" s="103"/>
      <c r="H60" s="103"/>
      <c r="I60" s="103"/>
      <c r="J60" s="104"/>
    </row>
    <row r="61" spans="1:17" ht="20.100000000000001" customHeight="1" x14ac:dyDescent="0.25">
      <c r="A61" s="102"/>
      <c r="B61" s="103"/>
      <c r="C61" s="103"/>
      <c r="D61" s="103"/>
      <c r="E61" s="104"/>
      <c r="F61" s="102"/>
      <c r="G61" s="103"/>
      <c r="H61" s="103"/>
      <c r="I61" s="103"/>
      <c r="J61" s="104"/>
    </row>
    <row r="62" spans="1:17" ht="20.100000000000001" customHeight="1" x14ac:dyDescent="0.25">
      <c r="A62" s="102"/>
      <c r="B62" s="103"/>
      <c r="C62" s="103"/>
      <c r="D62" s="103"/>
      <c r="E62" s="104"/>
      <c r="F62" s="102"/>
      <c r="G62" s="103"/>
      <c r="H62" s="103"/>
      <c r="I62" s="103"/>
      <c r="J62" s="104"/>
    </row>
    <row r="63" spans="1:17" ht="20.100000000000001" customHeight="1" x14ac:dyDescent="0.25">
      <c r="A63" s="102"/>
      <c r="B63" s="103"/>
      <c r="C63" s="103"/>
      <c r="D63" s="103"/>
      <c r="E63" s="104"/>
      <c r="F63" s="102"/>
      <c r="G63" s="103"/>
      <c r="H63" s="103"/>
      <c r="I63" s="103"/>
      <c r="J63" s="104"/>
    </row>
    <row r="64" spans="1:17" ht="20.100000000000001" customHeight="1" x14ac:dyDescent="0.25">
      <c r="A64" s="102"/>
      <c r="B64" s="103"/>
      <c r="C64" s="103"/>
      <c r="D64" s="103"/>
      <c r="E64" s="104"/>
      <c r="F64" s="102"/>
      <c r="G64" s="103"/>
      <c r="H64" s="103"/>
      <c r="I64" s="103"/>
      <c r="J64" s="104"/>
    </row>
    <row r="65" spans="1:10" ht="20.100000000000001" customHeight="1" x14ac:dyDescent="0.25">
      <c r="A65" s="102"/>
      <c r="B65" s="103"/>
      <c r="C65" s="103"/>
      <c r="D65" s="103"/>
      <c r="E65" s="104"/>
      <c r="F65" s="102"/>
      <c r="G65" s="103"/>
      <c r="H65" s="103"/>
      <c r="I65" s="103"/>
      <c r="J65" s="104"/>
    </row>
    <row r="66" spans="1:10" ht="20.100000000000001" customHeight="1" x14ac:dyDescent="0.25">
      <c r="A66" s="102"/>
      <c r="B66" s="103"/>
      <c r="C66" s="103"/>
      <c r="D66" s="103"/>
      <c r="E66" s="104"/>
      <c r="F66" s="102"/>
      <c r="G66" s="103"/>
      <c r="H66" s="103"/>
      <c r="I66" s="103"/>
      <c r="J66" s="104"/>
    </row>
    <row r="67" spans="1:10" ht="20.100000000000001" customHeight="1" x14ac:dyDescent="0.25">
      <c r="A67" s="102"/>
      <c r="B67" s="103"/>
      <c r="C67" s="103"/>
      <c r="D67" s="103"/>
      <c r="E67" s="104"/>
      <c r="F67" s="102"/>
      <c r="G67" s="103"/>
      <c r="H67" s="103"/>
      <c r="I67" s="103"/>
      <c r="J67" s="104"/>
    </row>
    <row r="68" spans="1:10" ht="20.100000000000001" customHeight="1" x14ac:dyDescent="0.25">
      <c r="A68" s="102"/>
      <c r="B68" s="103"/>
      <c r="C68" s="103"/>
      <c r="D68" s="103"/>
      <c r="E68" s="104"/>
      <c r="F68" s="102"/>
      <c r="G68" s="103"/>
      <c r="H68" s="103"/>
      <c r="I68" s="103"/>
      <c r="J68" s="104"/>
    </row>
    <row r="69" spans="1:10" ht="20.100000000000001" customHeight="1" x14ac:dyDescent="0.25">
      <c r="A69" s="102"/>
      <c r="B69" s="103"/>
      <c r="C69" s="103"/>
      <c r="D69" s="103"/>
      <c r="E69" s="104"/>
      <c r="F69" s="102"/>
      <c r="G69" s="103"/>
      <c r="H69" s="103"/>
      <c r="I69" s="103"/>
      <c r="J69" s="104"/>
    </row>
    <row r="70" spans="1:10" ht="20.100000000000001" customHeight="1" x14ac:dyDescent="0.25">
      <c r="A70" s="102"/>
      <c r="B70" s="103"/>
      <c r="C70" s="103"/>
      <c r="D70" s="103"/>
      <c r="E70" s="104"/>
      <c r="F70" s="102"/>
      <c r="G70" s="103"/>
      <c r="H70" s="103"/>
      <c r="I70" s="103"/>
      <c r="J70" s="104"/>
    </row>
    <row r="71" spans="1:10" ht="20.100000000000001" customHeight="1" x14ac:dyDescent="0.25">
      <c r="A71" s="102"/>
      <c r="B71" s="103"/>
      <c r="C71" s="103"/>
      <c r="D71" s="103"/>
      <c r="E71" s="104"/>
      <c r="F71" s="102"/>
      <c r="G71" s="103"/>
      <c r="H71" s="103"/>
      <c r="I71" s="103"/>
      <c r="J71" s="104"/>
    </row>
    <row r="72" spans="1:10" ht="20.100000000000001" customHeight="1" x14ac:dyDescent="0.25">
      <c r="A72" s="102"/>
      <c r="B72" s="103"/>
      <c r="C72" s="103"/>
      <c r="D72" s="103"/>
      <c r="E72" s="104"/>
      <c r="F72" s="102"/>
      <c r="G72" s="103"/>
      <c r="H72" s="103"/>
      <c r="I72" s="103"/>
      <c r="J72" s="104"/>
    </row>
    <row r="73" spans="1:10" ht="20.100000000000001" customHeight="1" x14ac:dyDescent="0.25">
      <c r="A73" s="102"/>
      <c r="B73" s="103"/>
      <c r="C73" s="103"/>
      <c r="D73" s="103"/>
      <c r="E73" s="104"/>
      <c r="F73" s="102"/>
      <c r="G73" s="103"/>
      <c r="H73" s="103"/>
      <c r="I73" s="103"/>
      <c r="J73" s="104"/>
    </row>
    <row r="74" spans="1:10" ht="20.100000000000001" customHeight="1" x14ac:dyDescent="0.25">
      <c r="A74" s="102"/>
      <c r="B74" s="103"/>
      <c r="C74" s="103"/>
      <c r="D74" s="103"/>
      <c r="E74" s="104"/>
      <c r="F74" s="102"/>
      <c r="G74" s="103"/>
      <c r="H74" s="103"/>
      <c r="I74" s="103"/>
      <c r="J74" s="104"/>
    </row>
    <row r="75" spans="1:10" ht="20.100000000000001" customHeight="1" x14ac:dyDescent="0.25">
      <c r="A75" s="102"/>
      <c r="B75" s="103"/>
      <c r="C75" s="103"/>
      <c r="D75" s="103"/>
      <c r="E75" s="104"/>
      <c r="F75" s="102"/>
      <c r="G75" s="103"/>
      <c r="H75" s="103"/>
      <c r="I75" s="103"/>
      <c r="J75" s="104"/>
    </row>
    <row r="76" spans="1:10" ht="20.100000000000001" customHeight="1" x14ac:dyDescent="0.25">
      <c r="A76" s="102"/>
      <c r="B76" s="103"/>
      <c r="C76" s="103"/>
      <c r="D76" s="103"/>
      <c r="E76" s="104"/>
      <c r="F76" s="102"/>
      <c r="G76" s="103"/>
      <c r="H76" s="103"/>
      <c r="I76" s="103"/>
      <c r="J76" s="104"/>
    </row>
    <row r="77" spans="1:10" ht="20.100000000000001" customHeight="1" x14ac:dyDescent="0.25">
      <c r="A77" s="102"/>
      <c r="B77" s="103"/>
      <c r="C77" s="103"/>
      <c r="D77" s="103"/>
      <c r="E77" s="104"/>
      <c r="F77" s="102"/>
      <c r="G77" s="103"/>
      <c r="H77" s="103"/>
      <c r="I77" s="103"/>
      <c r="J77" s="104"/>
    </row>
    <row r="78" spans="1:10" ht="20.100000000000001" customHeight="1" x14ac:dyDescent="0.25">
      <c r="A78" s="102"/>
      <c r="B78" s="103"/>
      <c r="C78" s="103"/>
      <c r="D78" s="103"/>
      <c r="E78" s="104"/>
      <c r="F78" s="102"/>
      <c r="G78" s="103"/>
      <c r="H78" s="103"/>
      <c r="I78" s="103"/>
      <c r="J78" s="104"/>
    </row>
    <row r="79" spans="1:10" ht="20.100000000000001" customHeight="1" x14ac:dyDescent="0.25">
      <c r="A79" s="102"/>
      <c r="B79" s="103"/>
      <c r="C79" s="103"/>
      <c r="D79" s="103"/>
      <c r="E79" s="104"/>
      <c r="F79" s="102"/>
      <c r="G79" s="103"/>
      <c r="H79" s="103"/>
      <c r="I79" s="103"/>
      <c r="J79" s="104"/>
    </row>
    <row r="80" spans="1:10" ht="20.100000000000001" customHeight="1" x14ac:dyDescent="0.25">
      <c r="A80" s="102"/>
      <c r="B80" s="103"/>
      <c r="C80" s="103"/>
      <c r="D80" s="103"/>
      <c r="E80" s="104"/>
      <c r="F80" s="102"/>
      <c r="G80" s="103"/>
      <c r="H80" s="103"/>
      <c r="I80" s="103"/>
      <c r="J80" s="104"/>
    </row>
    <row r="81" spans="1:10" ht="20.100000000000001" customHeight="1" x14ac:dyDescent="0.25">
      <c r="A81" s="102"/>
      <c r="B81" s="103"/>
      <c r="C81" s="103"/>
      <c r="D81" s="103"/>
      <c r="E81" s="104"/>
      <c r="F81" s="102"/>
      <c r="G81" s="103"/>
      <c r="H81" s="103"/>
      <c r="I81" s="103"/>
      <c r="J81" s="104"/>
    </row>
    <row r="82" spans="1:10" ht="20.100000000000001" customHeight="1" x14ac:dyDescent="0.25">
      <c r="A82" s="102"/>
      <c r="B82" s="103"/>
      <c r="C82" s="103"/>
      <c r="D82" s="103"/>
      <c r="E82" s="104"/>
      <c r="F82" s="102"/>
      <c r="G82" s="103"/>
      <c r="H82" s="103"/>
      <c r="I82" s="103"/>
      <c r="J82" s="104"/>
    </row>
    <row r="83" spans="1:10" ht="20.100000000000001" customHeight="1" x14ac:dyDescent="0.25">
      <c r="A83" s="102"/>
      <c r="B83" s="103"/>
      <c r="C83" s="103"/>
      <c r="D83" s="103"/>
      <c r="E83" s="104"/>
      <c r="F83" s="102"/>
      <c r="G83" s="103"/>
      <c r="H83" s="103"/>
      <c r="I83" s="103"/>
      <c r="J83" s="104"/>
    </row>
    <row r="84" spans="1:10" ht="20.100000000000001" customHeight="1" x14ac:dyDescent="0.25">
      <c r="A84" s="102"/>
      <c r="B84" s="103"/>
      <c r="C84" s="103"/>
      <c r="D84" s="103"/>
      <c r="E84" s="104"/>
      <c r="F84" s="102"/>
      <c r="G84" s="103"/>
      <c r="H84" s="103"/>
      <c r="I84" s="103"/>
      <c r="J84" s="104"/>
    </row>
    <row r="85" spans="1:10" ht="20.100000000000001" customHeight="1" x14ac:dyDescent="0.25">
      <c r="A85" s="102"/>
      <c r="B85" s="103"/>
      <c r="C85" s="103"/>
      <c r="D85" s="103"/>
      <c r="E85" s="104"/>
      <c r="F85" s="102"/>
      <c r="G85" s="103"/>
      <c r="H85" s="103"/>
      <c r="I85" s="103"/>
      <c r="J85" s="104"/>
    </row>
    <row r="86" spans="1:10" ht="20.100000000000001" customHeight="1" x14ac:dyDescent="0.25">
      <c r="A86" s="102"/>
      <c r="B86" s="103"/>
      <c r="C86" s="103"/>
      <c r="D86" s="103"/>
      <c r="E86" s="104"/>
      <c r="F86" s="102"/>
      <c r="G86" s="103"/>
      <c r="H86" s="103"/>
      <c r="I86" s="103"/>
      <c r="J86" s="104"/>
    </row>
    <row r="87" spans="1:10" ht="20.100000000000001" customHeight="1" x14ac:dyDescent="0.25">
      <c r="A87" s="102"/>
      <c r="B87" s="103"/>
      <c r="C87" s="103"/>
      <c r="D87" s="103"/>
      <c r="E87" s="104"/>
      <c r="F87" s="102"/>
      <c r="G87" s="103"/>
      <c r="H87" s="103"/>
      <c r="I87" s="103"/>
      <c r="J87" s="104"/>
    </row>
    <row r="88" spans="1:10" ht="20.100000000000001" customHeight="1" x14ac:dyDescent="0.25">
      <c r="A88" s="102"/>
      <c r="B88" s="103"/>
      <c r="C88" s="103"/>
      <c r="D88" s="103"/>
      <c r="E88" s="104"/>
      <c r="F88" s="102"/>
      <c r="G88" s="103"/>
      <c r="H88" s="103"/>
      <c r="I88" s="103"/>
      <c r="J88" s="104"/>
    </row>
    <row r="89" spans="1:10" ht="20.100000000000001" customHeight="1" x14ac:dyDescent="0.25">
      <c r="A89" s="102"/>
      <c r="B89" s="103"/>
      <c r="C89" s="103"/>
      <c r="D89" s="103"/>
      <c r="E89" s="104"/>
      <c r="F89" s="102"/>
      <c r="G89" s="103"/>
      <c r="H89" s="103"/>
      <c r="I89" s="103"/>
      <c r="J89" s="104"/>
    </row>
    <row r="90" spans="1:10" ht="20.100000000000001" customHeight="1" x14ac:dyDescent="0.25">
      <c r="A90" s="102"/>
      <c r="B90" s="103"/>
      <c r="C90" s="103"/>
      <c r="D90" s="103"/>
      <c r="E90" s="104"/>
      <c r="F90" s="102"/>
      <c r="G90" s="103"/>
      <c r="H90" s="103"/>
      <c r="I90" s="103"/>
      <c r="J90" s="104"/>
    </row>
    <row r="91" spans="1:10" ht="20.100000000000001" customHeight="1" x14ac:dyDescent="0.25">
      <c r="A91" s="102"/>
      <c r="B91" s="103"/>
      <c r="C91" s="103"/>
      <c r="D91" s="103"/>
      <c r="E91" s="104"/>
      <c r="F91" s="102"/>
      <c r="G91" s="103"/>
      <c r="H91" s="103"/>
      <c r="I91" s="103"/>
      <c r="J91" s="104"/>
    </row>
    <row r="92" spans="1:10" ht="20.100000000000001" customHeight="1" x14ac:dyDescent="0.25">
      <c r="A92" s="102"/>
      <c r="B92" s="103"/>
      <c r="C92" s="103"/>
      <c r="D92" s="103"/>
      <c r="E92" s="104"/>
      <c r="F92" s="102"/>
      <c r="G92" s="103"/>
      <c r="H92" s="103"/>
      <c r="I92" s="103"/>
      <c r="J92" s="104"/>
    </row>
    <row r="93" spans="1:10" ht="20.100000000000001" customHeight="1" x14ac:dyDescent="0.25">
      <c r="A93" s="102"/>
      <c r="B93" s="103"/>
      <c r="C93" s="103"/>
      <c r="D93" s="103"/>
      <c r="E93" s="104"/>
      <c r="F93" s="102"/>
      <c r="G93" s="103"/>
      <c r="H93" s="103"/>
      <c r="I93" s="103"/>
      <c r="J93" s="104"/>
    </row>
    <row r="94" spans="1:10" ht="20.100000000000001" customHeight="1" x14ac:dyDescent="0.25">
      <c r="A94" s="102"/>
      <c r="B94" s="103"/>
      <c r="C94" s="103"/>
      <c r="D94" s="103"/>
      <c r="E94" s="104"/>
      <c r="F94" s="102"/>
      <c r="G94" s="103"/>
      <c r="H94" s="103"/>
      <c r="I94" s="103"/>
      <c r="J94" s="104"/>
    </row>
    <row r="95" spans="1:10" ht="20.100000000000001" customHeight="1" x14ac:dyDescent="0.25">
      <c r="A95" s="102"/>
      <c r="B95" s="103"/>
      <c r="C95" s="103"/>
      <c r="D95" s="103"/>
      <c r="E95" s="104"/>
      <c r="F95" s="102"/>
      <c r="G95" s="103"/>
      <c r="H95" s="103"/>
      <c r="I95" s="103"/>
      <c r="J95" s="104"/>
    </row>
    <row r="96" spans="1:10" ht="20.100000000000001" customHeight="1" x14ac:dyDescent="0.25">
      <c r="A96" s="102"/>
      <c r="B96" s="103"/>
      <c r="C96" s="103"/>
      <c r="D96" s="103"/>
      <c r="E96" s="104"/>
      <c r="F96" s="102"/>
      <c r="G96" s="103"/>
      <c r="H96" s="103"/>
      <c r="I96" s="103"/>
      <c r="J96" s="104"/>
    </row>
    <row r="97" spans="1:10" ht="20.100000000000001" customHeight="1" x14ac:dyDescent="0.25">
      <c r="A97" s="102"/>
      <c r="B97" s="103"/>
      <c r="C97" s="103"/>
      <c r="D97" s="103"/>
      <c r="E97" s="104"/>
      <c r="F97" s="102"/>
      <c r="G97" s="103"/>
      <c r="H97" s="103"/>
      <c r="I97" s="103"/>
      <c r="J97" s="104"/>
    </row>
    <row r="98" spans="1:10" ht="20.100000000000001" customHeight="1" x14ac:dyDescent="0.25">
      <c r="A98" s="102"/>
      <c r="B98" s="103"/>
      <c r="C98" s="103"/>
      <c r="D98" s="103"/>
      <c r="E98" s="104"/>
      <c r="F98" s="102"/>
      <c r="G98" s="103"/>
      <c r="H98" s="103"/>
      <c r="I98" s="103"/>
      <c r="J98" s="104"/>
    </row>
    <row r="99" spans="1:10" ht="20.100000000000001" customHeight="1" x14ac:dyDescent="0.25">
      <c r="A99" s="102"/>
      <c r="B99" s="103"/>
      <c r="C99" s="103"/>
      <c r="D99" s="103"/>
      <c r="E99" s="104"/>
      <c r="F99" s="102"/>
      <c r="G99" s="103"/>
      <c r="H99" s="103"/>
      <c r="I99" s="103"/>
      <c r="J99" s="104"/>
    </row>
    <row r="100" spans="1:10" ht="20.100000000000001" customHeight="1" x14ac:dyDescent="0.25">
      <c r="A100" s="102"/>
      <c r="B100" s="103"/>
      <c r="C100" s="103"/>
      <c r="D100" s="103"/>
      <c r="E100" s="104"/>
      <c r="F100" s="102"/>
      <c r="G100" s="103"/>
      <c r="H100" s="103"/>
      <c r="I100" s="103"/>
      <c r="J100" s="104"/>
    </row>
    <row r="101" spans="1:10" ht="20.100000000000001" customHeight="1" x14ac:dyDescent="0.25">
      <c r="A101" s="102"/>
      <c r="B101" s="103"/>
      <c r="C101" s="103"/>
      <c r="D101" s="103"/>
      <c r="E101" s="104"/>
      <c r="F101" s="102"/>
      <c r="G101" s="103"/>
      <c r="H101" s="103"/>
      <c r="I101" s="103"/>
      <c r="J101" s="104"/>
    </row>
    <row r="102" spans="1:10" ht="20.100000000000001" customHeight="1" x14ac:dyDescent="0.25">
      <c r="A102" s="102"/>
      <c r="B102" s="103"/>
      <c r="C102" s="103"/>
      <c r="D102" s="103"/>
      <c r="E102" s="104"/>
      <c r="F102" s="102"/>
      <c r="G102" s="103"/>
      <c r="H102" s="103"/>
      <c r="I102" s="103"/>
      <c r="J102" s="104"/>
    </row>
    <row r="103" spans="1:10" ht="20.100000000000001" customHeight="1" x14ac:dyDescent="0.25">
      <c r="A103" s="102"/>
      <c r="B103" s="103"/>
      <c r="C103" s="103"/>
      <c r="D103" s="103"/>
      <c r="E103" s="104"/>
      <c r="F103" s="102"/>
      <c r="G103" s="103"/>
      <c r="H103" s="103"/>
      <c r="I103" s="103"/>
      <c r="J103" s="104"/>
    </row>
    <row r="104" spans="1:10" ht="20.100000000000001" customHeight="1" x14ac:dyDescent="0.25">
      <c r="A104" s="102"/>
      <c r="B104" s="103"/>
      <c r="C104" s="103"/>
      <c r="D104" s="103"/>
      <c r="E104" s="104"/>
      <c r="F104" s="102"/>
      <c r="G104" s="103"/>
      <c r="H104" s="103"/>
      <c r="I104" s="103"/>
      <c r="J104" s="104"/>
    </row>
    <row r="105" spans="1:10" ht="20.100000000000001" customHeight="1" x14ac:dyDescent="0.25">
      <c r="A105" s="102"/>
      <c r="B105" s="103"/>
      <c r="C105" s="103"/>
      <c r="D105" s="103"/>
      <c r="E105" s="104"/>
      <c r="F105" s="102"/>
      <c r="G105" s="103"/>
      <c r="H105" s="103"/>
      <c r="I105" s="103"/>
      <c r="J105" s="104"/>
    </row>
    <row r="106" spans="1:10" ht="20.100000000000001" customHeight="1" x14ac:dyDescent="0.25">
      <c r="A106" s="102"/>
      <c r="B106" s="103"/>
      <c r="C106" s="103"/>
      <c r="D106" s="103"/>
      <c r="E106" s="104"/>
      <c r="F106" s="102"/>
      <c r="G106" s="103"/>
      <c r="H106" s="103"/>
      <c r="I106" s="103"/>
      <c r="J106" s="104"/>
    </row>
    <row r="107" spans="1:10" ht="20.100000000000001" customHeight="1" x14ac:dyDescent="0.25">
      <c r="A107" s="102"/>
      <c r="B107" s="103"/>
      <c r="C107" s="103"/>
      <c r="D107" s="103"/>
      <c r="E107" s="104"/>
      <c r="F107" s="102"/>
      <c r="G107" s="103"/>
      <c r="H107" s="103"/>
      <c r="I107" s="103"/>
      <c r="J107" s="104"/>
    </row>
    <row r="108" spans="1:10" ht="20.100000000000001" customHeight="1" x14ac:dyDescent="0.25">
      <c r="A108" s="102"/>
      <c r="B108" s="103"/>
      <c r="C108" s="103"/>
      <c r="D108" s="103"/>
      <c r="E108" s="104"/>
      <c r="F108" s="102"/>
      <c r="G108" s="103"/>
      <c r="H108" s="103"/>
      <c r="I108" s="103"/>
      <c r="J108" s="104"/>
    </row>
    <row r="109" spans="1:10" ht="20.100000000000001" customHeight="1" x14ac:dyDescent="0.25">
      <c r="A109" s="102"/>
      <c r="B109" s="103"/>
      <c r="C109" s="103"/>
      <c r="D109" s="103"/>
      <c r="E109" s="104"/>
      <c r="F109" s="102"/>
      <c r="G109" s="103"/>
      <c r="H109" s="103"/>
      <c r="I109" s="103"/>
      <c r="J109" s="104"/>
    </row>
    <row r="110" spans="1:10" ht="20.100000000000001" customHeight="1" x14ac:dyDescent="0.25">
      <c r="A110" s="102"/>
      <c r="B110" s="103"/>
      <c r="C110" s="103"/>
      <c r="D110" s="103"/>
      <c r="E110" s="104"/>
      <c r="F110" s="102"/>
      <c r="G110" s="103"/>
      <c r="H110" s="103"/>
      <c r="I110" s="103"/>
      <c r="J110" s="104"/>
    </row>
    <row r="111" spans="1:10" ht="20.100000000000001" customHeight="1" x14ac:dyDescent="0.25">
      <c r="A111" s="102"/>
      <c r="B111" s="103"/>
      <c r="C111" s="103"/>
      <c r="D111" s="103"/>
      <c r="E111" s="104"/>
      <c r="F111" s="102"/>
      <c r="G111" s="103"/>
      <c r="H111" s="103"/>
      <c r="I111" s="103"/>
      <c r="J111" s="104"/>
    </row>
    <row r="112" spans="1:10" ht="20.100000000000001" customHeight="1" x14ac:dyDescent="0.25">
      <c r="A112" s="102"/>
      <c r="B112" s="103"/>
      <c r="C112" s="103"/>
      <c r="D112" s="103"/>
      <c r="E112" s="104"/>
      <c r="F112" s="102"/>
      <c r="G112" s="103"/>
      <c r="H112" s="103"/>
      <c r="I112" s="103"/>
      <c r="J112" s="104"/>
    </row>
    <row r="113" spans="1:10" ht="20.100000000000001" customHeight="1" x14ac:dyDescent="0.25">
      <c r="A113" s="102"/>
      <c r="B113" s="103"/>
      <c r="C113" s="103"/>
      <c r="D113" s="103"/>
      <c r="E113" s="104"/>
      <c r="F113" s="102"/>
      <c r="G113" s="103"/>
      <c r="H113" s="103"/>
      <c r="I113" s="103"/>
      <c r="J113" s="104"/>
    </row>
    <row r="114" spans="1:10" ht="20.100000000000001" customHeight="1" x14ac:dyDescent="0.25">
      <c r="A114" s="102"/>
      <c r="B114" s="103"/>
      <c r="C114" s="103"/>
      <c r="D114" s="103"/>
      <c r="E114" s="104"/>
      <c r="F114" s="102"/>
      <c r="G114" s="103"/>
      <c r="H114" s="103"/>
      <c r="I114" s="103"/>
      <c r="J114" s="104"/>
    </row>
    <row r="115" spans="1:10" ht="20.100000000000001" customHeight="1" x14ac:dyDescent="0.25">
      <c r="A115" s="102"/>
      <c r="B115" s="103"/>
      <c r="C115" s="103"/>
      <c r="D115" s="103"/>
      <c r="E115" s="104"/>
      <c r="F115" s="102"/>
      <c r="G115" s="103"/>
      <c r="H115" s="103"/>
      <c r="I115" s="103"/>
      <c r="J115" s="104"/>
    </row>
    <row r="116" spans="1:10" ht="20.100000000000001" customHeight="1" x14ac:dyDescent="0.25">
      <c r="A116" s="102"/>
      <c r="B116" s="103"/>
      <c r="C116" s="103"/>
      <c r="D116" s="103"/>
      <c r="E116" s="104"/>
      <c r="F116" s="102"/>
      <c r="G116" s="103"/>
      <c r="H116" s="103"/>
      <c r="I116" s="103"/>
      <c r="J116" s="104"/>
    </row>
    <row r="117" spans="1:10" ht="20.100000000000001" customHeight="1" x14ac:dyDescent="0.25">
      <c r="A117" s="102"/>
      <c r="B117" s="103"/>
      <c r="C117" s="103"/>
      <c r="D117" s="103"/>
      <c r="E117" s="104"/>
      <c r="F117" s="102"/>
      <c r="G117" s="103"/>
      <c r="H117" s="103"/>
      <c r="I117" s="103"/>
      <c r="J117" s="104"/>
    </row>
    <row r="118" spans="1:10" ht="20.100000000000001" customHeight="1" x14ac:dyDescent="0.25">
      <c r="A118" s="102"/>
      <c r="B118" s="103"/>
      <c r="C118" s="103"/>
      <c r="D118" s="103"/>
      <c r="E118" s="104"/>
      <c r="F118" s="102"/>
      <c r="G118" s="103"/>
      <c r="H118" s="103"/>
      <c r="I118" s="103"/>
      <c r="J118" s="104"/>
    </row>
    <row r="119" spans="1:10" ht="20.100000000000001" customHeight="1" x14ac:dyDescent="0.25">
      <c r="A119" s="102"/>
      <c r="B119" s="103"/>
      <c r="C119" s="103"/>
      <c r="D119" s="103"/>
      <c r="E119" s="104"/>
      <c r="F119" s="102"/>
      <c r="G119" s="103"/>
      <c r="H119" s="103"/>
      <c r="I119" s="103"/>
      <c r="J119" s="104"/>
    </row>
    <row r="120" spans="1:10" ht="20.100000000000001" customHeight="1" x14ac:dyDescent="0.25">
      <c r="A120" s="102"/>
      <c r="B120" s="103"/>
      <c r="C120" s="103"/>
      <c r="D120" s="103"/>
      <c r="E120" s="104"/>
      <c r="F120" s="102"/>
      <c r="G120" s="103"/>
      <c r="H120" s="103"/>
      <c r="I120" s="103"/>
      <c r="J120" s="104"/>
    </row>
    <row r="121" spans="1:10" ht="20.100000000000001" customHeight="1" x14ac:dyDescent="0.25">
      <c r="A121" s="102"/>
      <c r="B121" s="103"/>
      <c r="C121" s="103"/>
      <c r="D121" s="103"/>
      <c r="E121" s="104"/>
      <c r="F121" s="102"/>
      <c r="G121" s="103"/>
      <c r="H121" s="103"/>
      <c r="I121" s="103"/>
      <c r="J121" s="104"/>
    </row>
    <row r="122" spans="1:10" ht="20.100000000000001" customHeight="1" x14ac:dyDescent="0.25">
      <c r="A122" s="102"/>
      <c r="B122" s="103"/>
      <c r="C122" s="103"/>
      <c r="D122" s="103"/>
      <c r="E122" s="104"/>
      <c r="F122" s="102"/>
      <c r="G122" s="103"/>
      <c r="H122" s="103"/>
      <c r="I122" s="103"/>
      <c r="J122" s="104"/>
    </row>
    <row r="123" spans="1:10" ht="20.100000000000001" customHeight="1" x14ac:dyDescent="0.25">
      <c r="A123" s="102"/>
      <c r="B123" s="103"/>
      <c r="C123" s="103"/>
      <c r="D123" s="103"/>
      <c r="E123" s="104"/>
      <c r="F123" s="102"/>
      <c r="G123" s="103"/>
      <c r="H123" s="103"/>
      <c r="I123" s="103"/>
      <c r="J123" s="104"/>
    </row>
    <row r="124" spans="1:10" ht="20.100000000000001" customHeight="1" x14ac:dyDescent="0.25">
      <c r="A124" s="102"/>
      <c r="B124" s="103"/>
      <c r="C124" s="103"/>
      <c r="D124" s="103"/>
      <c r="E124" s="104"/>
      <c r="F124" s="102"/>
      <c r="G124" s="103"/>
      <c r="H124" s="103"/>
      <c r="I124" s="103"/>
      <c r="J124" s="104"/>
    </row>
    <row r="125" spans="1:10" ht="20.100000000000001" customHeight="1" x14ac:dyDescent="0.25">
      <c r="A125" s="102"/>
      <c r="B125" s="103"/>
      <c r="C125" s="103"/>
      <c r="D125" s="103"/>
      <c r="E125" s="104"/>
      <c r="F125" s="102"/>
      <c r="G125" s="103"/>
      <c r="H125" s="103"/>
      <c r="I125" s="103"/>
      <c r="J125" s="104"/>
    </row>
    <row r="126" spans="1:10" ht="20.100000000000001" customHeight="1" x14ac:dyDescent="0.25">
      <c r="A126" s="102"/>
      <c r="B126" s="103"/>
      <c r="C126" s="103"/>
      <c r="D126" s="103"/>
      <c r="E126" s="104"/>
      <c r="F126" s="102"/>
      <c r="G126" s="103"/>
      <c r="H126" s="103"/>
      <c r="I126" s="103"/>
      <c r="J126" s="104"/>
    </row>
    <row r="127" spans="1:10" ht="20.100000000000001" customHeight="1" x14ac:dyDescent="0.25">
      <c r="A127" s="102"/>
      <c r="B127" s="103"/>
      <c r="C127" s="103"/>
      <c r="D127" s="103"/>
      <c r="E127" s="104"/>
      <c r="F127" s="102"/>
      <c r="G127" s="103"/>
      <c r="H127" s="103"/>
      <c r="I127" s="103"/>
      <c r="J127" s="104"/>
    </row>
    <row r="128" spans="1:10" ht="20.100000000000001" customHeight="1" x14ac:dyDescent="0.25">
      <c r="A128" s="102"/>
      <c r="B128" s="103"/>
      <c r="C128" s="103"/>
      <c r="D128" s="103"/>
      <c r="E128" s="104"/>
      <c r="F128" s="102"/>
      <c r="G128" s="103"/>
      <c r="H128" s="103"/>
      <c r="I128" s="103"/>
      <c r="J128" s="104"/>
    </row>
    <row r="129" spans="1:10" ht="20.100000000000001" customHeight="1" x14ac:dyDescent="0.25">
      <c r="A129" s="102"/>
      <c r="B129" s="103"/>
      <c r="C129" s="103"/>
      <c r="D129" s="103"/>
      <c r="E129" s="104"/>
      <c r="F129" s="102"/>
      <c r="G129" s="103"/>
      <c r="H129" s="103"/>
      <c r="I129" s="103"/>
      <c r="J129" s="104"/>
    </row>
    <row r="130" spans="1:10" ht="20.100000000000001" customHeight="1" x14ac:dyDescent="0.25">
      <c r="A130" s="102"/>
      <c r="B130" s="103"/>
      <c r="C130" s="103"/>
      <c r="D130" s="103"/>
      <c r="E130" s="104"/>
      <c r="F130" s="102"/>
      <c r="G130" s="103"/>
      <c r="H130" s="103"/>
      <c r="I130" s="103"/>
      <c r="J130" s="104"/>
    </row>
    <row r="131" spans="1:10" ht="20.100000000000001" customHeight="1" x14ac:dyDescent="0.25">
      <c r="A131" s="102"/>
      <c r="B131" s="103"/>
      <c r="C131" s="103"/>
      <c r="D131" s="103"/>
      <c r="E131" s="104"/>
      <c r="F131" s="102"/>
      <c r="G131" s="103"/>
      <c r="H131" s="103"/>
      <c r="I131" s="103"/>
      <c r="J131" s="104"/>
    </row>
    <row r="132" spans="1:10" ht="20.100000000000001" customHeight="1" x14ac:dyDescent="0.25">
      <c r="A132" s="102"/>
      <c r="B132" s="103"/>
      <c r="C132" s="103"/>
      <c r="D132" s="103"/>
      <c r="E132" s="104"/>
      <c r="F132" s="102"/>
      <c r="G132" s="103"/>
      <c r="H132" s="103"/>
      <c r="I132" s="103"/>
      <c r="J132" s="104"/>
    </row>
    <row r="133" spans="1:10" ht="20.100000000000001" customHeight="1" x14ac:dyDescent="0.25">
      <c r="A133" s="105"/>
      <c r="B133" s="106"/>
      <c r="C133" s="106"/>
      <c r="D133" s="106"/>
      <c r="E133" s="107"/>
      <c r="F133" s="105"/>
      <c r="G133" s="106"/>
      <c r="H133" s="106"/>
      <c r="I133" s="106"/>
      <c r="J133" s="107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1"/>
  <sheetViews>
    <sheetView showGridLines="0" view="pageBreakPreview" topLeftCell="A31" zoomScale="70" zoomScaleNormal="85" zoomScaleSheetLayoutView="70" zoomScalePageLayoutView="70" workbookViewId="0">
      <selection activeCell="AB56" sqref="AB56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3" customFormat="1" ht="20.100000000000001" customHeight="1" x14ac:dyDescent="0.2">
      <c r="A1" s="232" t="s">
        <v>481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4"/>
    </row>
    <row r="2" spans="1:43" s="3" customFormat="1" ht="20.100000000000001" customHeight="1" x14ac:dyDescent="0.2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4"/>
    </row>
    <row r="3" spans="1:43" s="3" customFormat="1" ht="20.100000000000001" customHeight="1" x14ac:dyDescent="0.2">
      <c r="A3" s="232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34"/>
    </row>
    <row r="4" spans="1:43" s="3" customFormat="1" ht="20.100000000000001" customHeight="1" x14ac:dyDescent="0.2">
      <c r="A4" s="232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4"/>
    </row>
    <row r="5" spans="1:43" s="3" customFormat="1" ht="20.100000000000001" customHeight="1" x14ac:dyDescent="0.2">
      <c r="A5" s="232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4"/>
    </row>
    <row r="6" spans="1:43" s="3" customFormat="1" ht="20.100000000000001" customHeight="1" x14ac:dyDescent="0.2">
      <c r="A6" s="235" t="s">
        <v>250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7"/>
    </row>
    <row r="7" spans="1:43" s="3" customFormat="1" ht="20.100000000000001" customHeight="1" x14ac:dyDescent="0.2">
      <c r="A7" s="232"/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  <c r="Y7" s="233"/>
      <c r="Z7" s="233"/>
      <c r="AA7" s="234"/>
    </row>
    <row r="8" spans="1:43" s="3" customFormat="1" ht="20.100000000000001" customHeight="1" x14ac:dyDescent="0.2">
      <c r="A8" s="232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4"/>
    </row>
    <row r="9" spans="1:43" s="3" customFormat="1" ht="20.100000000000001" customHeight="1" x14ac:dyDescent="0.2">
      <c r="A9" s="232"/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4"/>
    </row>
    <row r="10" spans="1:43" s="3" customFormat="1" ht="20.100000000000001" customHeight="1" x14ac:dyDescent="0.2">
      <c r="A10" s="232"/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4"/>
    </row>
    <row r="11" spans="1:43" s="3" customFormat="1" ht="20.100000000000001" customHeight="1" x14ac:dyDescent="0.2">
      <c r="A11" s="232"/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4"/>
    </row>
    <row r="12" spans="1:43" s="3" customFormat="1" ht="20.100000000000001" customHeight="1" x14ac:dyDescent="0.2">
      <c r="A12" s="232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4"/>
    </row>
    <row r="13" spans="1:43" s="3" customFormat="1" ht="20.100000000000001" customHeight="1" x14ac:dyDescent="0.2">
      <c r="A13" s="232"/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4"/>
    </row>
    <row r="14" spans="1:43" s="3" customFormat="1" ht="20.100000000000001" customHeight="1" x14ac:dyDescent="0.2">
      <c r="A14" s="232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4"/>
    </row>
    <row r="15" spans="1:43" s="3" customFormat="1" ht="20.100000000000001" customHeight="1" x14ac:dyDescent="0.2">
      <c r="A15" s="232"/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4"/>
    </row>
    <row r="16" spans="1:43" s="3" customFormat="1" ht="20.100000000000001" customHeight="1" x14ac:dyDescent="0.2">
      <c r="A16" s="232"/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4"/>
      <c r="AC16" s="188" t="s">
        <v>502</v>
      </c>
      <c r="AD16" s="189"/>
      <c r="AE16" s="189"/>
      <c r="AF16" s="189"/>
      <c r="AG16" s="189"/>
      <c r="AH16" s="189"/>
      <c r="AI16" s="189"/>
      <c r="AJ16" s="190"/>
      <c r="AK16" s="190"/>
      <c r="AL16" s="189"/>
      <c r="AM16" s="189"/>
      <c r="AN16" s="189"/>
      <c r="AO16" s="189"/>
      <c r="AP16" s="189"/>
      <c r="AQ16" s="191"/>
    </row>
    <row r="17" spans="1:43" s="3" customFormat="1" ht="20.100000000000001" customHeight="1" x14ac:dyDescent="0.2">
      <c r="A17" s="232"/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33"/>
      <c r="Z17" s="233"/>
      <c r="AA17" s="234"/>
      <c r="AC17" s="192" t="s">
        <v>504</v>
      </c>
      <c r="AD17" s="181"/>
      <c r="AE17" s="181"/>
      <c r="AF17" s="12"/>
      <c r="AG17" s="12"/>
      <c r="AH17" s="12"/>
      <c r="AI17" s="12"/>
      <c r="AJ17" s="181"/>
      <c r="AK17" s="181"/>
      <c r="AL17" s="181"/>
      <c r="AM17" s="181"/>
      <c r="AN17" s="181"/>
      <c r="AO17" s="181"/>
      <c r="AP17" s="181"/>
      <c r="AQ17" s="182"/>
    </row>
    <row r="18" spans="1:43" s="3" customFormat="1" ht="20.100000000000001" customHeight="1" x14ac:dyDescent="0.2">
      <c r="A18" s="232"/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4"/>
      <c r="AC18" s="180"/>
      <c r="AD18" s="123"/>
      <c r="AE18" s="123"/>
      <c r="AF18" s="123"/>
      <c r="AG18" s="123"/>
      <c r="AH18" s="123"/>
      <c r="AI18" s="123"/>
      <c r="AJ18" s="181"/>
      <c r="AK18" s="181"/>
      <c r="AL18" s="181"/>
      <c r="AM18" s="181"/>
      <c r="AN18" s="181"/>
      <c r="AO18" s="181"/>
      <c r="AP18" s="181"/>
      <c r="AQ18" s="182"/>
    </row>
    <row r="19" spans="1:43" s="3" customFormat="1" ht="20.100000000000001" customHeight="1" x14ac:dyDescent="0.2">
      <c r="A19" s="232"/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4"/>
      <c r="AC19" s="180"/>
      <c r="AD19" s="186"/>
      <c r="AE19" s="186"/>
      <c r="AF19" s="186"/>
      <c r="AG19" s="186"/>
      <c r="AH19" s="186"/>
      <c r="AI19" s="186"/>
      <c r="AJ19" s="181"/>
      <c r="AK19" s="181"/>
      <c r="AL19" s="181"/>
      <c r="AM19" s="181"/>
      <c r="AN19" s="181"/>
      <c r="AO19" s="181"/>
      <c r="AP19" s="181"/>
      <c r="AQ19" s="182"/>
    </row>
    <row r="20" spans="1:43" s="3" customFormat="1" ht="20.100000000000001" customHeight="1" x14ac:dyDescent="0.2">
      <c r="A20" s="232"/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4"/>
      <c r="AC20" s="180"/>
      <c r="AD20" s="123"/>
      <c r="AE20" s="123"/>
      <c r="AF20" s="123"/>
      <c r="AG20" s="123"/>
      <c r="AH20" s="123"/>
      <c r="AI20" s="123"/>
      <c r="AJ20" s="181"/>
      <c r="AK20" s="181"/>
      <c r="AL20" s="181"/>
      <c r="AM20" s="181"/>
      <c r="AN20" s="181"/>
      <c r="AO20" s="181"/>
      <c r="AP20" s="181"/>
      <c r="AQ20" s="182"/>
    </row>
    <row r="21" spans="1:43" s="3" customFormat="1" ht="20.100000000000001" customHeight="1" x14ac:dyDescent="0.2">
      <c r="A21" s="232"/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4"/>
      <c r="AC21" s="180"/>
      <c r="AD21" s="123"/>
      <c r="AE21" s="123"/>
      <c r="AF21" s="123"/>
      <c r="AG21" s="123"/>
      <c r="AH21" s="123"/>
      <c r="AI21" s="123"/>
      <c r="AJ21" s="181"/>
      <c r="AK21" s="181"/>
      <c r="AL21" s="181"/>
      <c r="AM21" s="181"/>
      <c r="AN21" s="181"/>
      <c r="AO21" s="181"/>
      <c r="AP21" s="181"/>
      <c r="AQ21" s="182"/>
    </row>
    <row r="22" spans="1:43" s="3" customFormat="1" ht="20.100000000000001" customHeight="1" x14ac:dyDescent="0.2">
      <c r="A22" s="232"/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33"/>
      <c r="AA22" s="234"/>
      <c r="AC22" s="180"/>
      <c r="AD22" s="123"/>
      <c r="AE22" s="123"/>
      <c r="AF22" s="123"/>
      <c r="AG22" s="123"/>
      <c r="AH22" s="123"/>
      <c r="AI22" s="123"/>
      <c r="AJ22" s="181"/>
      <c r="AK22" s="181"/>
      <c r="AL22" s="181"/>
      <c r="AM22" s="181"/>
      <c r="AN22" s="181"/>
      <c r="AO22" s="181"/>
      <c r="AP22" s="181"/>
      <c r="AQ22" s="182"/>
    </row>
    <row r="23" spans="1:43" s="3" customFormat="1" ht="20.100000000000001" customHeight="1" x14ac:dyDescent="0.2">
      <c r="A23" s="238"/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40"/>
      <c r="AC23" s="180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82"/>
    </row>
    <row r="24" spans="1:43" s="3" customFormat="1" ht="20.100000000000001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83"/>
      <c r="AD24" s="187" t="s">
        <v>21</v>
      </c>
      <c r="AE24" s="187"/>
      <c r="AF24" s="187"/>
      <c r="AG24" s="187"/>
      <c r="AH24" s="187"/>
      <c r="AI24" s="187"/>
      <c r="AJ24" s="179"/>
      <c r="AK24" s="179"/>
      <c r="AL24" s="123" t="s">
        <v>20</v>
      </c>
      <c r="AM24" s="184"/>
      <c r="AN24" s="184"/>
      <c r="AO24" s="184"/>
      <c r="AP24" s="184"/>
      <c r="AQ24" s="185"/>
    </row>
    <row r="25" spans="1:43" s="3" customFormat="1" ht="20.100000000000001" customHeight="1" x14ac:dyDescent="0.2">
      <c r="A25" s="241" t="s">
        <v>35</v>
      </c>
      <c r="B25" s="241"/>
      <c r="C25" s="241"/>
      <c r="D25" s="241"/>
      <c r="E25" s="241"/>
      <c r="F25" s="241" t="s">
        <v>20</v>
      </c>
      <c r="G25" s="241"/>
      <c r="H25" s="241"/>
      <c r="I25" s="241"/>
      <c r="J25" s="241"/>
      <c r="K25" s="241" t="s">
        <v>36</v>
      </c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  <c r="AK25" s="241"/>
      <c r="AL25" s="241" t="s">
        <v>237</v>
      </c>
      <c r="AM25" s="241"/>
      <c r="AN25" s="241"/>
      <c r="AO25" s="241"/>
      <c r="AP25" s="241"/>
      <c r="AQ25" s="241"/>
    </row>
    <row r="26" spans="1:43" s="3" customFormat="1" ht="20.100000000000001" customHeight="1" x14ac:dyDescent="0.2">
      <c r="A26" s="222" t="s">
        <v>239</v>
      </c>
      <c r="B26" s="223"/>
      <c r="C26" s="223"/>
      <c r="D26" s="223"/>
      <c r="E26" s="224"/>
      <c r="F26" s="225">
        <v>43738</v>
      </c>
      <c r="G26" s="226"/>
      <c r="H26" s="226"/>
      <c r="I26" s="226"/>
      <c r="J26" s="227"/>
      <c r="K26" s="228" t="s">
        <v>236</v>
      </c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30"/>
      <c r="AL26" s="231" t="s">
        <v>238</v>
      </c>
      <c r="AM26" s="231"/>
      <c r="AN26" s="231"/>
      <c r="AO26" s="231"/>
      <c r="AP26" s="231"/>
      <c r="AQ26" s="231"/>
    </row>
    <row r="27" spans="1:43" s="3" customFormat="1" ht="20.100000000000001" customHeight="1" x14ac:dyDescent="0.2">
      <c r="A27" s="242"/>
      <c r="B27" s="243"/>
      <c r="C27" s="243"/>
      <c r="D27" s="243"/>
      <c r="E27" s="244"/>
      <c r="F27" s="245"/>
      <c r="G27" s="245"/>
      <c r="H27" s="245"/>
      <c r="I27" s="245"/>
      <c r="J27" s="245"/>
      <c r="K27" s="241"/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  <c r="AA27" s="241"/>
      <c r="AB27" s="241"/>
      <c r="AC27" s="241"/>
      <c r="AD27" s="241"/>
      <c r="AE27" s="241"/>
      <c r="AF27" s="241"/>
      <c r="AG27" s="241"/>
      <c r="AH27" s="241"/>
      <c r="AI27" s="241"/>
      <c r="AJ27" s="241"/>
      <c r="AK27" s="241"/>
      <c r="AL27" s="245"/>
      <c r="AM27" s="245"/>
      <c r="AN27" s="245"/>
      <c r="AO27" s="245"/>
      <c r="AP27" s="245"/>
      <c r="AQ27" s="245"/>
    </row>
    <row r="28" spans="1:43" s="3" customFormat="1" ht="20.100000000000001" customHeight="1" x14ac:dyDescent="0.2">
      <c r="A28" s="242"/>
      <c r="B28" s="243"/>
      <c r="C28" s="243"/>
      <c r="D28" s="243"/>
      <c r="E28" s="244"/>
      <c r="F28" s="245"/>
      <c r="G28" s="245"/>
      <c r="H28" s="245"/>
      <c r="I28" s="245"/>
      <c r="J28" s="245"/>
      <c r="K28" s="241"/>
      <c r="L28" s="241"/>
      <c r="M28" s="241"/>
      <c r="N28" s="241"/>
      <c r="O28" s="241"/>
      <c r="P28" s="241"/>
      <c r="Q28" s="241"/>
      <c r="R28" s="241"/>
      <c r="S28" s="241"/>
      <c r="T28" s="241"/>
      <c r="U28" s="241"/>
      <c r="V28" s="241"/>
      <c r="W28" s="241"/>
      <c r="X28" s="241"/>
      <c r="Y28" s="241"/>
      <c r="Z28" s="241"/>
      <c r="AA28" s="241"/>
      <c r="AB28" s="241"/>
      <c r="AC28" s="241"/>
      <c r="AD28" s="241"/>
      <c r="AE28" s="241"/>
      <c r="AF28" s="241"/>
      <c r="AG28" s="241"/>
      <c r="AH28" s="241"/>
      <c r="AI28" s="241"/>
      <c r="AJ28" s="241"/>
      <c r="AK28" s="241"/>
      <c r="AL28" s="245"/>
      <c r="AM28" s="245"/>
      <c r="AN28" s="245"/>
      <c r="AO28" s="245"/>
      <c r="AP28" s="245"/>
      <c r="AQ28" s="245"/>
    </row>
    <row r="29" spans="1:43" s="3" customFormat="1" ht="20.100000000000001" customHeight="1" x14ac:dyDescent="0.2">
      <c r="A29" s="242"/>
      <c r="B29" s="243"/>
      <c r="C29" s="243"/>
      <c r="D29" s="243"/>
      <c r="E29" s="244"/>
      <c r="F29" s="245"/>
      <c r="G29" s="245"/>
      <c r="H29" s="245"/>
      <c r="I29" s="245"/>
      <c r="J29" s="245"/>
      <c r="K29" s="241"/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  <c r="AB29" s="241"/>
      <c r="AC29" s="241"/>
      <c r="AD29" s="241"/>
      <c r="AE29" s="241"/>
      <c r="AF29" s="241"/>
      <c r="AG29" s="241"/>
      <c r="AH29" s="241"/>
      <c r="AI29" s="241"/>
      <c r="AJ29" s="241"/>
      <c r="AK29" s="241"/>
      <c r="AL29" s="245"/>
      <c r="AM29" s="245"/>
      <c r="AN29" s="245"/>
      <c r="AO29" s="245"/>
      <c r="AP29" s="245"/>
      <c r="AQ29" s="245"/>
    </row>
    <row r="30" spans="1:43" s="3" customFormat="1" ht="20.100000000000001" customHeight="1" thickBo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3" customFormat="1" ht="20.100000000000001" customHeight="1" thickTop="1" x14ac:dyDescent="0.2">
      <c r="A31" s="246" t="s">
        <v>10</v>
      </c>
      <c r="B31" s="247"/>
      <c r="C31" s="247"/>
      <c r="D31" s="247"/>
      <c r="E31" s="247"/>
      <c r="F31" s="247"/>
      <c r="G31" s="247"/>
      <c r="H31" s="247"/>
      <c r="I31" s="247"/>
      <c r="J31" s="248"/>
      <c r="K31" s="249" t="str">
        <f>'List stavby'!B6</f>
        <v>Správa železnic, státní organizace</v>
      </c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  <c r="AA31" s="250"/>
      <c r="AB31" s="251" t="s">
        <v>22</v>
      </c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3"/>
    </row>
    <row r="32" spans="1:43" s="3" customFormat="1" ht="20.100000000000001" customHeight="1" x14ac:dyDescent="0.2">
      <c r="A32" s="260" t="s">
        <v>7</v>
      </c>
      <c r="B32" s="261"/>
      <c r="C32" s="261"/>
      <c r="D32" s="261"/>
      <c r="E32" s="261"/>
      <c r="F32" s="261"/>
      <c r="G32" s="261"/>
      <c r="H32" s="261"/>
      <c r="I32" s="261"/>
      <c r="J32" s="262"/>
      <c r="K32" s="263" t="str">
        <f>'List stavby'!B7</f>
        <v>Dlážděná 1003/7, 110 00 Praha 1</v>
      </c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4"/>
      <c r="AB32" s="254"/>
      <c r="AC32" s="255"/>
      <c r="AD32" s="255"/>
      <c r="AE32" s="255"/>
      <c r="AF32" s="255"/>
      <c r="AG32" s="255"/>
      <c r="AH32" s="255"/>
      <c r="AI32" s="255"/>
      <c r="AJ32" s="255"/>
      <c r="AK32" s="255"/>
      <c r="AL32" s="255"/>
      <c r="AM32" s="255"/>
      <c r="AN32" s="255"/>
      <c r="AO32" s="255"/>
      <c r="AP32" s="255"/>
      <c r="AQ32" s="256"/>
    </row>
    <row r="33" spans="1:43" s="3" customFormat="1" ht="20.100000000000001" customHeight="1" x14ac:dyDescent="0.2">
      <c r="A33" s="260" t="s">
        <v>11</v>
      </c>
      <c r="B33" s="261"/>
      <c r="C33" s="261"/>
      <c r="D33" s="261"/>
      <c r="E33" s="261"/>
      <c r="F33" s="261"/>
      <c r="G33" s="261"/>
      <c r="H33" s="261"/>
      <c r="I33" s="261"/>
      <c r="J33" s="262"/>
      <c r="K33" s="263" t="str">
        <f>'List stavby'!B8</f>
        <v>Stavebí správa západ</v>
      </c>
      <c r="L33" s="261"/>
      <c r="M33" s="261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4"/>
      <c r="AB33" s="254"/>
      <c r="AC33" s="255"/>
      <c r="AD33" s="255"/>
      <c r="AE33" s="255"/>
      <c r="AF33" s="255"/>
      <c r="AG33" s="255"/>
      <c r="AH33" s="255"/>
      <c r="AI33" s="255"/>
      <c r="AJ33" s="255"/>
      <c r="AK33" s="255"/>
      <c r="AL33" s="255"/>
      <c r="AM33" s="255"/>
      <c r="AN33" s="255"/>
      <c r="AO33" s="255"/>
      <c r="AP33" s="255"/>
      <c r="AQ33" s="256"/>
    </row>
    <row r="34" spans="1:43" s="3" customFormat="1" ht="20.100000000000001" customHeight="1" thickBot="1" x14ac:dyDescent="0.25">
      <c r="A34" s="265" t="s">
        <v>7</v>
      </c>
      <c r="B34" s="266"/>
      <c r="C34" s="266"/>
      <c r="D34" s="266"/>
      <c r="E34" s="266"/>
      <c r="F34" s="266"/>
      <c r="G34" s="266"/>
      <c r="H34" s="266"/>
      <c r="I34" s="266"/>
      <c r="J34" s="267"/>
      <c r="K34" s="268" t="str">
        <f>'List stavby'!B9</f>
        <v>Sokolovská 1995/278, 190 00 Praha 9</v>
      </c>
      <c r="L34" s="266"/>
      <c r="M34" s="266"/>
      <c r="N34" s="266"/>
      <c r="O34" s="266"/>
      <c r="P34" s="266"/>
      <c r="Q34" s="266"/>
      <c r="R34" s="266"/>
      <c r="S34" s="266"/>
      <c r="T34" s="266"/>
      <c r="U34" s="266"/>
      <c r="V34" s="266"/>
      <c r="W34" s="266"/>
      <c r="X34" s="266"/>
      <c r="Y34" s="266"/>
      <c r="Z34" s="266"/>
      <c r="AA34" s="269"/>
      <c r="AB34" s="257"/>
      <c r="AC34" s="258"/>
      <c r="AD34" s="258"/>
      <c r="AE34" s="258"/>
      <c r="AF34" s="258"/>
      <c r="AG34" s="258"/>
      <c r="AH34" s="258"/>
      <c r="AI34" s="258"/>
      <c r="AJ34" s="258"/>
      <c r="AK34" s="258"/>
      <c r="AL34" s="258"/>
      <c r="AM34" s="258"/>
      <c r="AN34" s="258"/>
      <c r="AO34" s="258"/>
      <c r="AP34" s="258"/>
      <c r="AQ34" s="259"/>
    </row>
    <row r="35" spans="1:43" s="3" customFormat="1" ht="20.100000000000001" customHeight="1" thickTop="1" thickBot="1" x14ac:dyDescent="0.25">
      <c r="A35" s="233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  <c r="AE35" s="233"/>
      <c r="AF35" s="233"/>
      <c r="AG35" s="233"/>
      <c r="AH35" s="233"/>
      <c r="AI35" s="233"/>
      <c r="AJ35" s="233"/>
      <c r="AK35" s="233"/>
      <c r="AL35" s="233"/>
      <c r="AM35" s="233"/>
      <c r="AN35" s="233"/>
      <c r="AO35" s="233"/>
      <c r="AP35" s="233"/>
      <c r="AQ35" s="233"/>
    </row>
    <row r="36" spans="1:43" s="3" customFormat="1" ht="20.100000000000001" customHeight="1" thickTop="1" x14ac:dyDescent="0.2">
      <c r="A36" s="246" t="s">
        <v>8</v>
      </c>
      <c r="B36" s="247"/>
      <c r="C36" s="247"/>
      <c r="D36" s="247"/>
      <c r="E36" s="247"/>
      <c r="F36" s="247"/>
      <c r="G36" s="247"/>
      <c r="H36" s="247"/>
      <c r="I36" s="247"/>
      <c r="J36" s="248"/>
      <c r="K36" s="249" t="str">
        <f>'List stavby'!B12</f>
        <v>Název organizace dle SOD</v>
      </c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7"/>
      <c r="W36" s="247"/>
      <c r="X36" s="247"/>
      <c r="Y36" s="247"/>
      <c r="Z36" s="247"/>
      <c r="AA36" s="250"/>
      <c r="AB36" s="270" t="s">
        <v>22</v>
      </c>
      <c r="AC36" s="271"/>
      <c r="AD36" s="271"/>
      <c r="AE36" s="271"/>
      <c r="AF36" s="271"/>
      <c r="AG36" s="271"/>
      <c r="AH36" s="271"/>
      <c r="AI36" s="271"/>
      <c r="AJ36" s="271"/>
      <c r="AK36" s="271"/>
      <c r="AL36" s="271"/>
      <c r="AM36" s="271"/>
      <c r="AN36" s="271"/>
      <c r="AO36" s="271"/>
      <c r="AP36" s="271"/>
      <c r="AQ36" s="272"/>
    </row>
    <row r="37" spans="1:43" s="3" customFormat="1" ht="20.100000000000001" customHeight="1" x14ac:dyDescent="0.2">
      <c r="A37" s="260" t="s">
        <v>7</v>
      </c>
      <c r="B37" s="261"/>
      <c r="C37" s="261"/>
      <c r="D37" s="261"/>
      <c r="E37" s="261"/>
      <c r="F37" s="261"/>
      <c r="G37" s="261"/>
      <c r="H37" s="261"/>
      <c r="I37" s="261"/>
      <c r="J37" s="262"/>
      <c r="K37" s="263">
        <f>'List stavby'!B13</f>
        <v>0</v>
      </c>
      <c r="L37" s="261"/>
      <c r="M37" s="261"/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1"/>
      <c r="Y37" s="261"/>
      <c r="Z37" s="261"/>
      <c r="AA37" s="264"/>
      <c r="AB37" s="273"/>
      <c r="AC37" s="274"/>
      <c r="AD37" s="274"/>
      <c r="AE37" s="274"/>
      <c r="AF37" s="274"/>
      <c r="AG37" s="274"/>
      <c r="AH37" s="274"/>
      <c r="AI37" s="274"/>
      <c r="AJ37" s="274"/>
      <c r="AK37" s="274"/>
      <c r="AL37" s="274"/>
      <c r="AM37" s="274"/>
      <c r="AN37" s="274"/>
      <c r="AO37" s="274"/>
      <c r="AP37" s="274"/>
      <c r="AQ37" s="275"/>
    </row>
    <row r="38" spans="1:43" s="3" customFormat="1" ht="20.100000000000001" customHeight="1" x14ac:dyDescent="0.2">
      <c r="A38" s="276" t="s">
        <v>26</v>
      </c>
      <c r="B38" s="277"/>
      <c r="C38" s="277"/>
      <c r="D38" s="277"/>
      <c r="E38" s="277"/>
      <c r="F38" s="277"/>
      <c r="G38" s="277"/>
      <c r="H38" s="277"/>
      <c r="I38" s="277"/>
      <c r="J38" s="278"/>
      <c r="K38" s="5" t="s">
        <v>24</v>
      </c>
      <c r="L38" s="261" t="str">
        <f>'List stavby'!B14</f>
        <v xml:space="preserve"> +420 xxx xxx xxx</v>
      </c>
      <c r="M38" s="261"/>
      <c r="N38" s="261"/>
      <c r="O38" s="261"/>
      <c r="P38" s="261"/>
      <c r="Q38" s="261"/>
      <c r="R38" s="261"/>
      <c r="S38" s="261"/>
      <c r="T38" s="261"/>
      <c r="U38" s="261"/>
      <c r="V38" s="261"/>
      <c r="W38" s="261"/>
      <c r="X38" s="261"/>
      <c r="Y38" s="261"/>
      <c r="Z38" s="261"/>
      <c r="AA38" s="264"/>
      <c r="AB38" s="273"/>
      <c r="AC38" s="274"/>
      <c r="AD38" s="274"/>
      <c r="AE38" s="274"/>
      <c r="AF38" s="274"/>
      <c r="AG38" s="274"/>
      <c r="AH38" s="274"/>
      <c r="AI38" s="274"/>
      <c r="AJ38" s="274"/>
      <c r="AK38" s="274"/>
      <c r="AL38" s="274"/>
      <c r="AM38" s="274"/>
      <c r="AN38" s="274"/>
      <c r="AO38" s="274"/>
      <c r="AP38" s="274"/>
      <c r="AQ38" s="275"/>
    </row>
    <row r="39" spans="1:43" s="3" customFormat="1" ht="20.100000000000001" customHeight="1" x14ac:dyDescent="0.2">
      <c r="A39" s="279"/>
      <c r="B39" s="280"/>
      <c r="C39" s="280"/>
      <c r="D39" s="280"/>
      <c r="E39" s="280"/>
      <c r="F39" s="280"/>
      <c r="G39" s="280"/>
      <c r="H39" s="280"/>
      <c r="I39" s="280"/>
      <c r="J39" s="281"/>
      <c r="K39" s="5" t="s">
        <v>25</v>
      </c>
      <c r="L39" s="261" t="str">
        <f>'List stavby'!B15</f>
        <v xml:space="preserve"> xxxx@xxxx.xx</v>
      </c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1"/>
      <c r="X39" s="261"/>
      <c r="Y39" s="261"/>
      <c r="Z39" s="261"/>
      <c r="AA39" s="264"/>
      <c r="AB39" s="273"/>
      <c r="AC39" s="274"/>
      <c r="AD39" s="274"/>
      <c r="AE39" s="274"/>
      <c r="AF39" s="274"/>
      <c r="AG39" s="274"/>
      <c r="AH39" s="274"/>
      <c r="AI39" s="274"/>
      <c r="AJ39" s="274"/>
      <c r="AK39" s="274"/>
      <c r="AL39" s="274"/>
      <c r="AM39" s="274"/>
      <c r="AN39" s="274"/>
      <c r="AO39" s="274"/>
      <c r="AP39" s="274"/>
      <c r="AQ39" s="275"/>
    </row>
    <row r="40" spans="1:43" s="3" customFormat="1" ht="20.100000000000001" customHeight="1" x14ac:dyDescent="0.2">
      <c r="A40" s="291" t="s">
        <v>503</v>
      </c>
      <c r="B40" s="292"/>
      <c r="C40" s="292"/>
      <c r="D40" s="292"/>
      <c r="E40" s="292"/>
      <c r="F40" s="292"/>
      <c r="G40" s="292"/>
      <c r="H40" s="292"/>
      <c r="I40" s="292"/>
      <c r="J40" s="293"/>
      <c r="K40" s="294" t="s">
        <v>367</v>
      </c>
      <c r="L40" s="292"/>
      <c r="M40" s="292"/>
      <c r="N40" s="292"/>
      <c r="O40" s="292"/>
      <c r="P40" s="292"/>
      <c r="Q40" s="292"/>
      <c r="R40" s="293"/>
      <c r="S40" s="294" t="s">
        <v>366</v>
      </c>
      <c r="T40" s="292"/>
      <c r="U40" s="292"/>
      <c r="V40" s="292"/>
      <c r="W40" s="292"/>
      <c r="X40" s="292"/>
      <c r="Y40" s="293"/>
      <c r="Z40" s="294" t="s">
        <v>14</v>
      </c>
      <c r="AA40" s="292"/>
      <c r="AB40" s="292"/>
      <c r="AC40" s="292"/>
      <c r="AD40" s="292"/>
      <c r="AE40" s="292"/>
      <c r="AF40" s="293"/>
      <c r="AG40" s="294" t="s">
        <v>13</v>
      </c>
      <c r="AH40" s="292"/>
      <c r="AI40" s="292"/>
      <c r="AJ40" s="292"/>
      <c r="AK40" s="292"/>
      <c r="AL40" s="292"/>
      <c r="AM40" s="292"/>
      <c r="AN40" s="292"/>
      <c r="AO40" s="292"/>
      <c r="AP40" s="292"/>
      <c r="AQ40" s="295"/>
    </row>
    <row r="41" spans="1:43" s="3" customFormat="1" ht="20.100000000000001" customHeight="1" thickBot="1" x14ac:dyDescent="0.25">
      <c r="A41" s="265">
        <f>'List stavby'!B17</f>
        <v>0</v>
      </c>
      <c r="B41" s="266"/>
      <c r="C41" s="266"/>
      <c r="D41" s="266"/>
      <c r="E41" s="266"/>
      <c r="F41" s="266"/>
      <c r="G41" s="266"/>
      <c r="H41" s="266"/>
      <c r="I41" s="266"/>
      <c r="J41" s="267"/>
      <c r="K41" s="319" t="str">
        <f>'List stavby'!B4</f>
        <v>SXXXXXXXXX</v>
      </c>
      <c r="L41" s="320"/>
      <c r="M41" s="320"/>
      <c r="N41" s="320"/>
      <c r="O41" s="320"/>
      <c r="P41" s="320"/>
      <c r="Q41" s="320"/>
      <c r="R41" s="321"/>
      <c r="S41" s="322">
        <f>'List stavby'!B16</f>
        <v>0</v>
      </c>
      <c r="T41" s="323"/>
      <c r="U41" s="323"/>
      <c r="V41" s="323"/>
      <c r="W41" s="323"/>
      <c r="X41" s="323"/>
      <c r="Y41" s="324"/>
      <c r="Z41" s="268" t="str">
        <f>'List stavby'!B2</f>
        <v>DSP</v>
      </c>
      <c r="AA41" s="266"/>
      <c r="AB41" s="266"/>
      <c r="AC41" s="266"/>
      <c r="AD41" s="266"/>
      <c r="AE41" s="266"/>
      <c r="AF41" s="267"/>
      <c r="AG41" s="296">
        <f>'List stavby'!B3</f>
        <v>44104</v>
      </c>
      <c r="AH41" s="297"/>
      <c r="AI41" s="297"/>
      <c r="AJ41" s="297"/>
      <c r="AK41" s="297"/>
      <c r="AL41" s="297"/>
      <c r="AM41" s="297"/>
      <c r="AN41" s="297"/>
      <c r="AO41" s="297"/>
      <c r="AP41" s="297"/>
      <c r="AQ41" s="298"/>
    </row>
    <row r="42" spans="1:43" s="3" customFormat="1" ht="20.100000000000001" customHeight="1" thickTop="1" thickBot="1" x14ac:dyDescent="0.25">
      <c r="A42" s="233"/>
      <c r="B42" s="233"/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33"/>
      <c r="AK42" s="233"/>
      <c r="AL42" s="233"/>
      <c r="AM42" s="233"/>
      <c r="AN42" s="233"/>
      <c r="AO42" s="233"/>
      <c r="AP42" s="233"/>
      <c r="AQ42" s="233"/>
    </row>
    <row r="43" spans="1:43" s="3" customFormat="1" ht="20.100000000000001" customHeight="1" thickTop="1" x14ac:dyDescent="0.2">
      <c r="A43" s="330" t="s">
        <v>3</v>
      </c>
      <c r="B43" s="331"/>
      <c r="C43" s="331"/>
      <c r="D43" s="331"/>
      <c r="E43" s="331"/>
      <c r="F43" s="331"/>
      <c r="G43" s="331"/>
      <c r="H43" s="331"/>
      <c r="I43" s="331"/>
      <c r="J43" s="332"/>
      <c r="K43" s="282" t="str">
        <f>'List stavby'!B1</f>
        <v>Rekonstrukce žst. Horní Dolní</v>
      </c>
      <c r="L43" s="283"/>
      <c r="M43" s="283"/>
      <c r="N43" s="283"/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83"/>
      <c r="AE43" s="283"/>
      <c r="AF43" s="284"/>
      <c r="AG43" s="299" t="s">
        <v>12</v>
      </c>
      <c r="AH43" s="300"/>
      <c r="AI43" s="300"/>
      <c r="AJ43" s="300"/>
      <c r="AK43" s="300"/>
      <c r="AL43" s="300"/>
      <c r="AM43" s="300"/>
      <c r="AN43" s="300"/>
      <c r="AO43" s="300"/>
      <c r="AP43" s="300"/>
      <c r="AQ43" s="301"/>
    </row>
    <row r="44" spans="1:43" s="3" customFormat="1" ht="20.100000000000001" customHeight="1" x14ac:dyDescent="0.2">
      <c r="A44" s="333"/>
      <c r="B44" s="334"/>
      <c r="C44" s="334"/>
      <c r="D44" s="334"/>
      <c r="E44" s="334"/>
      <c r="F44" s="334"/>
      <c r="G44" s="334"/>
      <c r="H44" s="334"/>
      <c r="I44" s="334"/>
      <c r="J44" s="335"/>
      <c r="K44" s="285"/>
      <c r="L44" s="286"/>
      <c r="M44" s="286"/>
      <c r="N44" s="286"/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7"/>
      <c r="AG44" s="302"/>
      <c r="AH44" s="277"/>
      <c r="AI44" s="277"/>
      <c r="AJ44" s="277"/>
      <c r="AK44" s="277"/>
      <c r="AL44" s="277"/>
      <c r="AM44" s="277"/>
      <c r="AN44" s="277"/>
      <c r="AO44" s="277"/>
      <c r="AP44" s="277"/>
      <c r="AQ44" s="303"/>
    </row>
    <row r="45" spans="1:43" s="3" customFormat="1" ht="20.100000000000001" customHeight="1" x14ac:dyDescent="0.2">
      <c r="A45" s="333"/>
      <c r="B45" s="334"/>
      <c r="C45" s="334"/>
      <c r="D45" s="334"/>
      <c r="E45" s="334"/>
      <c r="F45" s="334"/>
      <c r="G45" s="334"/>
      <c r="H45" s="334"/>
      <c r="I45" s="334"/>
      <c r="J45" s="335"/>
      <c r="K45" s="285"/>
      <c r="L45" s="286"/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7"/>
      <c r="AG45" s="302"/>
      <c r="AH45" s="277"/>
      <c r="AI45" s="277"/>
      <c r="AJ45" s="277"/>
      <c r="AK45" s="277"/>
      <c r="AL45" s="277"/>
      <c r="AM45" s="277"/>
      <c r="AN45" s="277"/>
      <c r="AO45" s="277"/>
      <c r="AP45" s="277"/>
      <c r="AQ45" s="303"/>
    </row>
    <row r="46" spans="1:43" s="3" customFormat="1" ht="20.100000000000001" customHeight="1" x14ac:dyDescent="0.2">
      <c r="A46" s="336"/>
      <c r="B46" s="337"/>
      <c r="C46" s="337"/>
      <c r="D46" s="337"/>
      <c r="E46" s="337"/>
      <c r="F46" s="337"/>
      <c r="G46" s="337"/>
      <c r="H46" s="337"/>
      <c r="I46" s="337"/>
      <c r="J46" s="338"/>
      <c r="K46" s="288"/>
      <c r="L46" s="289"/>
      <c r="M46" s="289"/>
      <c r="N46" s="289"/>
      <c r="O46" s="289"/>
      <c r="P46" s="289"/>
      <c r="Q46" s="289"/>
      <c r="R46" s="289"/>
      <c r="S46" s="289"/>
      <c r="T46" s="289"/>
      <c r="U46" s="289"/>
      <c r="V46" s="289"/>
      <c r="W46" s="289"/>
      <c r="X46" s="289"/>
      <c r="Y46" s="289"/>
      <c r="Z46" s="289"/>
      <c r="AA46" s="289"/>
      <c r="AB46" s="289"/>
      <c r="AC46" s="289"/>
      <c r="AD46" s="289"/>
      <c r="AE46" s="289"/>
      <c r="AF46" s="290"/>
      <c r="AG46" s="302"/>
      <c r="AH46" s="277"/>
      <c r="AI46" s="277"/>
      <c r="AJ46" s="277"/>
      <c r="AK46" s="277"/>
      <c r="AL46" s="277"/>
      <c r="AM46" s="277"/>
      <c r="AN46" s="277"/>
      <c r="AO46" s="277"/>
      <c r="AP46" s="277"/>
      <c r="AQ46" s="303"/>
    </row>
    <row r="47" spans="1:43" s="3" customFormat="1" ht="20.100000000000001" customHeight="1" x14ac:dyDescent="0.2">
      <c r="A47" s="311" t="s">
        <v>27</v>
      </c>
      <c r="B47" s="312"/>
      <c r="C47" s="312"/>
      <c r="D47" s="312"/>
      <c r="E47" s="312"/>
      <c r="F47" s="312"/>
      <c r="G47" s="312"/>
      <c r="H47" s="312"/>
      <c r="I47" s="312"/>
      <c r="J47" s="313"/>
      <c r="K47" s="314" t="s">
        <v>28</v>
      </c>
      <c r="L47" s="312"/>
      <c r="M47" s="312"/>
      <c r="N47" s="312"/>
      <c r="O47" s="312"/>
      <c r="P47" s="312"/>
      <c r="Q47" s="312"/>
      <c r="R47" s="312"/>
      <c r="S47" s="312"/>
      <c r="T47" s="312"/>
      <c r="U47" s="312"/>
      <c r="V47" s="312"/>
      <c r="W47" s="312"/>
      <c r="X47" s="312"/>
      <c r="Y47" s="313"/>
      <c r="Z47" s="294" t="s">
        <v>29</v>
      </c>
      <c r="AA47" s="292"/>
      <c r="AB47" s="292"/>
      <c r="AC47" s="292"/>
      <c r="AD47" s="292"/>
      <c r="AE47" s="292"/>
      <c r="AF47" s="315"/>
      <c r="AG47" s="302"/>
      <c r="AH47" s="277"/>
      <c r="AI47" s="277"/>
      <c r="AJ47" s="277"/>
      <c r="AK47" s="277"/>
      <c r="AL47" s="277"/>
      <c r="AM47" s="277"/>
      <c r="AN47" s="277"/>
      <c r="AO47" s="277"/>
      <c r="AP47" s="277"/>
      <c r="AQ47" s="303"/>
    </row>
    <row r="48" spans="1:43" s="3" customFormat="1" ht="20.100000000000001" customHeight="1" thickBot="1" x14ac:dyDescent="0.25">
      <c r="A48" s="328" t="s">
        <v>32</v>
      </c>
      <c r="B48" s="329"/>
      <c r="C48" s="329"/>
      <c r="D48" s="329"/>
      <c r="E48" s="329"/>
      <c r="F48" s="329"/>
      <c r="G48" s="329"/>
      <c r="H48" s="329"/>
      <c r="I48" s="329"/>
      <c r="J48" s="329"/>
      <c r="K48" s="307" t="s">
        <v>39</v>
      </c>
      <c r="L48" s="308"/>
      <c r="M48" s="308"/>
      <c r="N48" s="308"/>
      <c r="O48" s="308"/>
      <c r="P48" s="308"/>
      <c r="Q48" s="308"/>
      <c r="R48" s="308"/>
      <c r="S48" s="308"/>
      <c r="T48" s="308"/>
      <c r="U48" s="308"/>
      <c r="V48" s="308"/>
      <c r="W48" s="308"/>
      <c r="X48" s="308"/>
      <c r="Y48" s="309"/>
      <c r="Z48" s="307" t="s">
        <v>40</v>
      </c>
      <c r="AA48" s="308"/>
      <c r="AB48" s="308"/>
      <c r="AC48" s="308"/>
      <c r="AD48" s="308"/>
      <c r="AE48" s="308"/>
      <c r="AF48" s="310"/>
      <c r="AG48" s="304"/>
      <c r="AH48" s="305"/>
      <c r="AI48" s="305"/>
      <c r="AJ48" s="305"/>
      <c r="AK48" s="305"/>
      <c r="AL48" s="305"/>
      <c r="AM48" s="305"/>
      <c r="AN48" s="305"/>
      <c r="AO48" s="305"/>
      <c r="AP48" s="305"/>
      <c r="AQ48" s="306"/>
    </row>
    <row r="49" spans="1:43" s="3" customFormat="1" ht="20.100000000000001" customHeight="1" thickTop="1" x14ac:dyDescent="0.2">
      <c r="A49" s="325" t="s">
        <v>2</v>
      </c>
      <c r="B49" s="316"/>
      <c r="C49" s="316"/>
      <c r="D49" s="316"/>
      <c r="E49" s="316"/>
      <c r="F49" s="316"/>
      <c r="G49" s="316"/>
      <c r="H49" s="316"/>
      <c r="I49" s="316"/>
      <c r="J49" s="326"/>
      <c r="K49" s="327" t="s">
        <v>14</v>
      </c>
      <c r="L49" s="316"/>
      <c r="M49" s="316"/>
      <c r="N49" s="316"/>
      <c r="O49" s="326"/>
      <c r="P49" s="327" t="s">
        <v>72</v>
      </c>
      <c r="Q49" s="316"/>
      <c r="R49" s="316"/>
      <c r="S49" s="316"/>
      <c r="T49" s="316"/>
      <c r="U49" s="326"/>
      <c r="V49" s="327" t="s">
        <v>96</v>
      </c>
      <c r="W49" s="316"/>
      <c r="X49" s="316"/>
      <c r="Y49" s="316"/>
      <c r="Z49" s="316"/>
      <c r="AA49" s="316"/>
      <c r="AB49" s="316"/>
      <c r="AC49" s="316"/>
      <c r="AD49" s="326"/>
      <c r="AE49" s="327" t="s">
        <v>91</v>
      </c>
      <c r="AF49" s="316"/>
      <c r="AG49" s="316"/>
      <c r="AH49" s="316" t="s">
        <v>95</v>
      </c>
      <c r="AI49" s="316"/>
      <c r="AJ49" s="316"/>
      <c r="AK49" s="316"/>
      <c r="AL49" s="316"/>
      <c r="AM49" s="316"/>
      <c r="AN49" s="316"/>
      <c r="AO49" s="316"/>
      <c r="AP49" s="316"/>
      <c r="AQ49" s="317"/>
    </row>
    <row r="50" spans="1:43" ht="20.100000000000001" customHeight="1" x14ac:dyDescent="0.25">
      <c r="A50" s="16" t="str">
        <f>MID(K41,1,1)</f>
        <v>S</v>
      </c>
      <c r="B50" s="17" t="str">
        <f>MID(K41,2,1)</f>
        <v>X</v>
      </c>
      <c r="C50" s="17" t="str">
        <f>MID(K41,3,1)</f>
        <v>X</v>
      </c>
      <c r="D50" s="17" t="str">
        <f>MID(K41,4,1)</f>
        <v>X</v>
      </c>
      <c r="E50" s="17" t="str">
        <f>MID(K41,5,1)</f>
        <v>X</v>
      </c>
      <c r="F50" s="17" t="str">
        <f>MID(K41,6,1)</f>
        <v>X</v>
      </c>
      <c r="G50" s="17" t="str">
        <f>MID(K41,7,1)</f>
        <v>X</v>
      </c>
      <c r="H50" s="17" t="str">
        <f>MID(K41,8,1)</f>
        <v>X</v>
      </c>
      <c r="I50" s="17" t="str">
        <f>MID(K41,9,1)</f>
        <v>X</v>
      </c>
      <c r="J50" s="17" t="str">
        <f>MID(K41,10,1)</f>
        <v>X</v>
      </c>
      <c r="K50" s="17" t="s">
        <v>1</v>
      </c>
      <c r="L50" s="17" t="str">
        <f>IF(MID(Z41,1,1)="","X",MID(Z41,1,1))</f>
        <v>D</v>
      </c>
      <c r="M50" s="17" t="str">
        <f>IF(MID(Z41,2,1)="","X",MID(Z41,2,1))</f>
        <v>S</v>
      </c>
      <c r="N50" s="17" t="str">
        <f>IF(MID(Z41,3,1)="","X",MID(Z41,3,1))</f>
        <v>P</v>
      </c>
      <c r="O50" s="17" t="str">
        <f>IF(MID(Z41,4,1)="","X",MID(Z41,4,1))</f>
        <v>X</v>
      </c>
      <c r="P50" s="17" t="s">
        <v>1</v>
      </c>
      <c r="Q50" s="17" t="s">
        <v>0</v>
      </c>
      <c r="R50" s="17" t="s">
        <v>0</v>
      </c>
      <c r="S50" s="17" t="s">
        <v>0</v>
      </c>
      <c r="T50" s="17" t="s">
        <v>0</v>
      </c>
      <c r="U50" s="17" t="s">
        <v>0</v>
      </c>
      <c r="V50" s="17" t="s">
        <v>1</v>
      </c>
      <c r="W50" s="17" t="s">
        <v>0</v>
      </c>
      <c r="X50" s="17" t="s">
        <v>0</v>
      </c>
      <c r="Y50" s="17" t="s">
        <v>0</v>
      </c>
      <c r="Z50" s="17" t="s">
        <v>0</v>
      </c>
      <c r="AA50" s="17" t="s">
        <v>0</v>
      </c>
      <c r="AB50" s="17" t="s">
        <v>0</v>
      </c>
      <c r="AC50" s="17" t="s">
        <v>0</v>
      </c>
      <c r="AD50" s="17" t="s">
        <v>0</v>
      </c>
      <c r="AE50" s="17" t="s">
        <v>1</v>
      </c>
      <c r="AF50" s="17" t="s">
        <v>0</v>
      </c>
      <c r="AG50" s="17" t="s">
        <v>0</v>
      </c>
      <c r="AH50" s="17" t="s">
        <v>1</v>
      </c>
      <c r="AI50" s="130" t="str">
        <f>IF(MID(AL42,1,1)="","X",MID(AL42,1,1))</f>
        <v>X</v>
      </c>
      <c r="AJ50" s="17" t="s">
        <v>1</v>
      </c>
      <c r="AK50" s="17" t="s">
        <v>0</v>
      </c>
      <c r="AL50" s="17" t="s">
        <v>0</v>
      </c>
      <c r="AM50" s="17" t="s">
        <v>0</v>
      </c>
      <c r="AN50" s="17" t="s">
        <v>1</v>
      </c>
      <c r="AO50" s="17" t="str">
        <f>IF(MID(A26,1,1)="","X",MID(A26,1,1))</f>
        <v>0</v>
      </c>
      <c r="AP50" s="17" t="str">
        <f>IF(MID(A26,2,1)="","X",IF(MID(A26,3,1)="","0",IF(MID(A26,2,1)="","X",MID(A26,2,1))))</f>
        <v>0</v>
      </c>
      <c r="AQ50" s="18" t="str">
        <f>IF(MID(A26,2,1)="","X",IF(MID(A26,3,1)="",MID(A26,2,1),MID(A26,3,1)))</f>
        <v>0</v>
      </c>
    </row>
    <row r="51" spans="1:43" ht="20.100000000000001" customHeight="1" x14ac:dyDescent="0.25">
      <c r="A51" s="318" t="s">
        <v>228</v>
      </c>
      <c r="B51" s="318"/>
      <c r="C51" s="318"/>
      <c r="D51" s="318"/>
      <c r="E51" s="318"/>
      <c r="F51" s="318"/>
      <c r="G51" s="318"/>
      <c r="H51" s="318"/>
      <c r="I51" s="318"/>
      <c r="J51" s="318"/>
      <c r="K51" s="318"/>
      <c r="L51" s="318"/>
      <c r="M51" s="318"/>
      <c r="N51" s="318"/>
      <c r="O51" s="318"/>
      <c r="P51" s="318"/>
      <c r="Q51" s="318"/>
      <c r="R51" s="318"/>
      <c r="S51" s="318"/>
      <c r="T51" s="318"/>
      <c r="U51" s="318"/>
      <c r="V51" s="318"/>
      <c r="W51" s="318"/>
      <c r="X51" s="318"/>
      <c r="Y51" s="318"/>
      <c r="Z51" s="318"/>
      <c r="AA51" s="318"/>
      <c r="AB51" s="318"/>
      <c r="AC51" s="318"/>
      <c r="AD51" s="318"/>
      <c r="AE51" s="318"/>
      <c r="AF51" s="318"/>
      <c r="AG51" s="318"/>
      <c r="AH51" s="318"/>
      <c r="AI51" s="318"/>
      <c r="AJ51" s="318"/>
      <c r="AK51" s="318"/>
      <c r="AL51" s="318"/>
      <c r="AM51" s="318"/>
      <c r="AN51" s="318"/>
      <c r="AO51" s="318"/>
      <c r="AP51" s="318"/>
      <c r="AQ51" s="318"/>
    </row>
  </sheetData>
  <mergeCells count="67">
    <mergeCell ref="AH49:AQ49"/>
    <mergeCell ref="A51:AQ51"/>
    <mergeCell ref="K40:R40"/>
    <mergeCell ref="K41:R41"/>
    <mergeCell ref="S40:Y40"/>
    <mergeCell ref="S41:Y41"/>
    <mergeCell ref="Z40:AF40"/>
    <mergeCell ref="Z41:AF41"/>
    <mergeCell ref="A49:J49"/>
    <mergeCell ref="K49:O49"/>
    <mergeCell ref="P49:U49"/>
    <mergeCell ref="V49:AD49"/>
    <mergeCell ref="AE49:AG49"/>
    <mergeCell ref="A48:J48"/>
    <mergeCell ref="A42:AQ42"/>
    <mergeCell ref="A43:J46"/>
    <mergeCell ref="K43:AF46"/>
    <mergeCell ref="A40:J40"/>
    <mergeCell ref="A41:J41"/>
    <mergeCell ref="AG40:AQ40"/>
    <mergeCell ref="AG41:AQ41"/>
    <mergeCell ref="AG43:AQ48"/>
    <mergeCell ref="K48:Y48"/>
    <mergeCell ref="Z48:AF48"/>
    <mergeCell ref="A47:J47"/>
    <mergeCell ref="K47:Y47"/>
    <mergeCell ref="Z47:AF47"/>
    <mergeCell ref="A35:AQ35"/>
    <mergeCell ref="A36:J36"/>
    <mergeCell ref="K36:AA36"/>
    <mergeCell ref="AB36:AQ39"/>
    <mergeCell ref="A37:J37"/>
    <mergeCell ref="K37:AA37"/>
    <mergeCell ref="A38:J39"/>
    <mergeCell ref="L38:AA38"/>
    <mergeCell ref="L39:AA39"/>
    <mergeCell ref="A29:E29"/>
    <mergeCell ref="F29:J29"/>
    <mergeCell ref="K29:AK29"/>
    <mergeCell ref="AL29:AQ29"/>
    <mergeCell ref="A31:J31"/>
    <mergeCell ref="K31:AA31"/>
    <mergeCell ref="AB31:AQ34"/>
    <mergeCell ref="A32:J32"/>
    <mergeCell ref="K32:AA32"/>
    <mergeCell ref="A33:J33"/>
    <mergeCell ref="K33:AA33"/>
    <mergeCell ref="A34:J34"/>
    <mergeCell ref="K34:AA34"/>
    <mergeCell ref="A27:E27"/>
    <mergeCell ref="F27:J27"/>
    <mergeCell ref="K27:AK27"/>
    <mergeCell ref="AL27:AQ27"/>
    <mergeCell ref="A28:E28"/>
    <mergeCell ref="F28:J28"/>
    <mergeCell ref="K28:AK28"/>
    <mergeCell ref="AL28:AQ28"/>
    <mergeCell ref="A26:E26"/>
    <mergeCell ref="F26:J26"/>
    <mergeCell ref="K26:AK26"/>
    <mergeCell ref="AL26:AQ26"/>
    <mergeCell ref="A1:AQ5"/>
    <mergeCell ref="A6:AA23"/>
    <mergeCell ref="A25:E25"/>
    <mergeCell ref="F25:J25"/>
    <mergeCell ref="K25:AK25"/>
    <mergeCell ref="AL25:AQ25"/>
  </mergeCells>
  <pageMargins left="0.78740157480314965" right="0.59055118110236227" top="0.39370078740157483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51"/>
  <sheetViews>
    <sheetView showGridLines="0" view="pageBreakPreview" topLeftCell="A7" zoomScale="70" zoomScaleNormal="70" zoomScaleSheetLayoutView="70" zoomScalePageLayoutView="70" workbookViewId="0">
      <selection activeCell="K40" sqref="K40:AF41"/>
    </sheetView>
  </sheetViews>
  <sheetFormatPr defaultColWidth="1.09765625" defaultRowHeight="15" x14ac:dyDescent="0.25"/>
  <cols>
    <col min="1" max="43" width="2.19921875" style="1" customWidth="1"/>
    <col min="44" max="47" width="1.09765625" style="1"/>
    <col min="48" max="48" width="1.796875" style="1" hidden="1" customWidth="1"/>
    <col min="49" max="54" width="0" style="1" hidden="1" customWidth="1"/>
    <col min="55" max="16384" width="1.09765625" style="1"/>
  </cols>
  <sheetData>
    <row r="1" spans="1:43" s="3" customFormat="1" ht="20.100000000000001" customHeight="1" x14ac:dyDescent="0.2">
      <c r="A1" s="232" t="s">
        <v>481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4"/>
    </row>
    <row r="2" spans="1:43" s="3" customFormat="1" ht="20.100000000000001" customHeight="1" x14ac:dyDescent="0.2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4"/>
    </row>
    <row r="3" spans="1:43" s="3" customFormat="1" ht="20.100000000000001" customHeight="1" x14ac:dyDescent="0.2">
      <c r="A3" s="232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34"/>
    </row>
    <row r="4" spans="1:43" s="3" customFormat="1" ht="20.100000000000001" customHeight="1" x14ac:dyDescent="0.2">
      <c r="A4" s="232"/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4"/>
    </row>
    <row r="5" spans="1:43" s="3" customFormat="1" ht="20.100000000000001" customHeight="1" x14ac:dyDescent="0.2">
      <c r="A5" s="232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4"/>
    </row>
    <row r="6" spans="1:43" s="3" customFormat="1" ht="20.100000000000001" customHeight="1" x14ac:dyDescent="0.2">
      <c r="A6" s="401" t="s">
        <v>46</v>
      </c>
      <c r="B6" s="401"/>
      <c r="C6" s="401"/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401"/>
      <c r="R6" s="401"/>
      <c r="S6" s="401"/>
      <c r="T6" s="401"/>
      <c r="U6" s="401"/>
      <c r="V6" s="401"/>
      <c r="W6" s="401"/>
      <c r="X6" s="401"/>
      <c r="Y6" s="401"/>
      <c r="Z6" s="401"/>
      <c r="AA6" s="401"/>
      <c r="AB6" s="123"/>
      <c r="AC6" s="188" t="s">
        <v>502</v>
      </c>
      <c r="AD6" s="189"/>
      <c r="AE6" s="189"/>
      <c r="AF6" s="189"/>
      <c r="AG6" s="189"/>
      <c r="AH6" s="189"/>
      <c r="AI6" s="189"/>
      <c r="AJ6" s="190"/>
      <c r="AK6" s="190"/>
      <c r="AL6" s="189"/>
      <c r="AM6" s="189"/>
      <c r="AN6" s="189"/>
      <c r="AO6" s="189"/>
      <c r="AP6" s="189"/>
      <c r="AQ6" s="191"/>
    </row>
    <row r="7" spans="1:43" s="3" customFormat="1" ht="20.100000000000001" customHeight="1" x14ac:dyDescent="0.2">
      <c r="A7" s="235" t="s">
        <v>31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7"/>
      <c r="AB7" s="124"/>
      <c r="AC7" s="192" t="s">
        <v>504</v>
      </c>
      <c r="AD7" s="181"/>
      <c r="AE7" s="181"/>
      <c r="AF7" s="12"/>
      <c r="AG7" s="12"/>
      <c r="AH7" s="12"/>
      <c r="AI7" s="12"/>
      <c r="AJ7" s="181"/>
      <c r="AK7" s="181"/>
      <c r="AL7" s="181"/>
      <c r="AM7" s="181"/>
      <c r="AN7" s="181"/>
      <c r="AO7" s="181"/>
      <c r="AP7" s="181"/>
      <c r="AQ7" s="182"/>
    </row>
    <row r="8" spans="1:43" s="3" customFormat="1" ht="20.100000000000001" customHeight="1" x14ac:dyDescent="0.2">
      <c r="A8" s="232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4"/>
      <c r="AB8" s="124"/>
      <c r="AC8" s="180"/>
      <c r="AD8" s="123"/>
      <c r="AE8" s="123"/>
      <c r="AF8" s="123"/>
      <c r="AG8" s="123"/>
      <c r="AH8" s="123"/>
      <c r="AI8" s="123"/>
      <c r="AJ8" s="181"/>
      <c r="AK8" s="181"/>
      <c r="AL8" s="181"/>
      <c r="AM8" s="181"/>
      <c r="AN8" s="181"/>
      <c r="AO8" s="181"/>
      <c r="AP8" s="181"/>
      <c r="AQ8" s="182"/>
    </row>
    <row r="9" spans="1:43" s="3" customFormat="1" ht="20.100000000000001" customHeight="1" x14ac:dyDescent="0.2">
      <c r="A9" s="232"/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4"/>
      <c r="AB9" s="124"/>
      <c r="AC9" s="180"/>
      <c r="AD9" s="186"/>
      <c r="AE9" s="186"/>
      <c r="AF9" s="186"/>
      <c r="AG9" s="186"/>
      <c r="AH9" s="186"/>
      <c r="AI9" s="186"/>
      <c r="AJ9" s="181"/>
      <c r="AK9" s="181"/>
      <c r="AL9" s="181"/>
      <c r="AM9" s="181"/>
      <c r="AN9" s="181"/>
      <c r="AO9" s="181"/>
      <c r="AP9" s="181"/>
      <c r="AQ9" s="182"/>
    </row>
    <row r="10" spans="1:43" s="3" customFormat="1" ht="20.100000000000001" customHeight="1" x14ac:dyDescent="0.2">
      <c r="A10" s="232"/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4"/>
      <c r="AB10" s="124"/>
      <c r="AC10" s="180"/>
      <c r="AD10" s="123"/>
      <c r="AE10" s="123"/>
      <c r="AF10" s="123"/>
      <c r="AG10" s="123"/>
      <c r="AH10" s="123"/>
      <c r="AI10" s="123"/>
      <c r="AJ10" s="181"/>
      <c r="AK10" s="181"/>
      <c r="AL10" s="181"/>
      <c r="AM10" s="181"/>
      <c r="AN10" s="181"/>
      <c r="AO10" s="181"/>
      <c r="AP10" s="181"/>
      <c r="AQ10" s="182"/>
    </row>
    <row r="11" spans="1:43" s="3" customFormat="1" ht="20.100000000000001" customHeight="1" x14ac:dyDescent="0.2">
      <c r="A11" s="232"/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4"/>
      <c r="AB11" s="124"/>
      <c r="AC11" s="180"/>
      <c r="AD11" s="123"/>
      <c r="AE11" s="123"/>
      <c r="AF11" s="123"/>
      <c r="AG11" s="123"/>
      <c r="AH11" s="123"/>
      <c r="AI11" s="123"/>
      <c r="AJ11" s="181"/>
      <c r="AK11" s="181"/>
      <c r="AL11" s="181"/>
      <c r="AM11" s="181"/>
      <c r="AN11" s="181"/>
      <c r="AO11" s="181"/>
      <c r="AP11" s="181"/>
      <c r="AQ11" s="182"/>
    </row>
    <row r="12" spans="1:43" s="3" customFormat="1" ht="20.100000000000001" customHeight="1" x14ac:dyDescent="0.2">
      <c r="A12" s="232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4"/>
      <c r="AB12" s="124"/>
      <c r="AC12" s="180"/>
      <c r="AD12" s="123"/>
      <c r="AE12" s="123"/>
      <c r="AF12" s="123"/>
      <c r="AG12" s="123"/>
      <c r="AH12" s="123"/>
      <c r="AI12" s="123"/>
      <c r="AJ12" s="181"/>
      <c r="AK12" s="181"/>
      <c r="AL12" s="181"/>
      <c r="AM12" s="181"/>
      <c r="AN12" s="181"/>
      <c r="AO12" s="181"/>
      <c r="AP12" s="181"/>
      <c r="AQ12" s="182"/>
    </row>
    <row r="13" spans="1:43" s="3" customFormat="1" ht="20.100000000000001" customHeight="1" x14ac:dyDescent="0.2">
      <c r="A13" s="232"/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4"/>
      <c r="AB13" s="124"/>
      <c r="AC13" s="180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82"/>
    </row>
    <row r="14" spans="1:43" s="3" customFormat="1" ht="20.100000000000001" customHeight="1" x14ac:dyDescent="0.2">
      <c r="A14" s="238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40"/>
      <c r="AB14" s="124"/>
      <c r="AC14" s="183"/>
      <c r="AD14" s="187" t="s">
        <v>21</v>
      </c>
      <c r="AE14" s="187"/>
      <c r="AF14" s="187"/>
      <c r="AG14" s="187"/>
      <c r="AH14" s="187"/>
      <c r="AI14" s="187"/>
      <c r="AJ14" s="179"/>
      <c r="AK14" s="179"/>
      <c r="AL14" s="123" t="s">
        <v>20</v>
      </c>
      <c r="AM14" s="184"/>
      <c r="AN14" s="184"/>
      <c r="AO14" s="184"/>
      <c r="AP14" s="184"/>
      <c r="AQ14" s="185"/>
    </row>
    <row r="15" spans="1:43" s="3" customFormat="1" ht="20.100000000000001" customHeight="1" x14ac:dyDescent="0.2">
      <c r="A15" s="241" t="s">
        <v>35</v>
      </c>
      <c r="B15" s="241"/>
      <c r="C15" s="241"/>
      <c r="D15" s="241"/>
      <c r="E15" s="241"/>
      <c r="F15" s="241" t="s">
        <v>20</v>
      </c>
      <c r="G15" s="241"/>
      <c r="H15" s="241"/>
      <c r="I15" s="241"/>
      <c r="J15" s="241"/>
      <c r="K15" s="241" t="s">
        <v>36</v>
      </c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  <c r="X15" s="241"/>
      <c r="Y15" s="241"/>
      <c r="Z15" s="241"/>
      <c r="AA15" s="241"/>
      <c r="AB15" s="241"/>
      <c r="AC15" s="241"/>
      <c r="AD15" s="241"/>
      <c r="AE15" s="241"/>
      <c r="AF15" s="241"/>
      <c r="AG15" s="241"/>
      <c r="AH15" s="241"/>
      <c r="AI15" s="241"/>
      <c r="AJ15" s="241"/>
      <c r="AK15" s="241"/>
      <c r="AL15" s="241" t="s">
        <v>237</v>
      </c>
      <c r="AM15" s="241"/>
      <c r="AN15" s="241"/>
      <c r="AO15" s="241"/>
      <c r="AP15" s="241"/>
      <c r="AQ15" s="241"/>
    </row>
    <row r="16" spans="1:43" s="3" customFormat="1" ht="20.100000000000001" customHeight="1" x14ac:dyDescent="0.2">
      <c r="A16" s="222" t="s">
        <v>239</v>
      </c>
      <c r="B16" s="223"/>
      <c r="C16" s="223"/>
      <c r="D16" s="223"/>
      <c r="E16" s="224"/>
      <c r="F16" s="225">
        <v>43738</v>
      </c>
      <c r="G16" s="226"/>
      <c r="H16" s="226"/>
      <c r="I16" s="226"/>
      <c r="J16" s="227"/>
      <c r="K16" s="228" t="s">
        <v>236</v>
      </c>
      <c r="L16" s="229"/>
      <c r="M16" s="229"/>
      <c r="N16" s="229"/>
      <c r="O16" s="229"/>
      <c r="P16" s="229"/>
      <c r="Q16" s="229"/>
      <c r="R16" s="229"/>
      <c r="S16" s="229"/>
      <c r="T16" s="229"/>
      <c r="U16" s="229"/>
      <c r="V16" s="229"/>
      <c r="W16" s="229"/>
      <c r="X16" s="229"/>
      <c r="Y16" s="229"/>
      <c r="Z16" s="229"/>
      <c r="AA16" s="229"/>
      <c r="AB16" s="229"/>
      <c r="AC16" s="229"/>
      <c r="AD16" s="229"/>
      <c r="AE16" s="229"/>
      <c r="AF16" s="229"/>
      <c r="AG16" s="229"/>
      <c r="AH16" s="229"/>
      <c r="AI16" s="229"/>
      <c r="AJ16" s="229"/>
      <c r="AK16" s="230"/>
      <c r="AL16" s="231" t="s">
        <v>238</v>
      </c>
      <c r="AM16" s="231"/>
      <c r="AN16" s="231"/>
      <c r="AO16" s="231"/>
      <c r="AP16" s="231"/>
      <c r="AQ16" s="231"/>
    </row>
    <row r="17" spans="1:43" s="3" customFormat="1" ht="20.100000000000001" customHeight="1" x14ac:dyDescent="0.2">
      <c r="A17" s="242"/>
      <c r="B17" s="243"/>
      <c r="C17" s="243"/>
      <c r="D17" s="243"/>
      <c r="E17" s="244"/>
      <c r="F17" s="245"/>
      <c r="G17" s="245"/>
      <c r="H17" s="245"/>
      <c r="I17" s="245"/>
      <c r="J17" s="245"/>
      <c r="K17" s="241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  <c r="X17" s="241"/>
      <c r="Y17" s="241"/>
      <c r="Z17" s="241"/>
      <c r="AA17" s="241"/>
      <c r="AB17" s="241"/>
      <c r="AC17" s="241"/>
      <c r="AD17" s="241"/>
      <c r="AE17" s="241"/>
      <c r="AF17" s="241"/>
      <c r="AG17" s="241"/>
      <c r="AH17" s="241"/>
      <c r="AI17" s="241"/>
      <c r="AJ17" s="241"/>
      <c r="AK17" s="241"/>
      <c r="AL17" s="245"/>
      <c r="AM17" s="245"/>
      <c r="AN17" s="245"/>
      <c r="AO17" s="245"/>
      <c r="AP17" s="245"/>
      <c r="AQ17" s="245"/>
    </row>
    <row r="18" spans="1:43" s="3" customFormat="1" ht="20.100000000000001" customHeight="1" x14ac:dyDescent="0.2">
      <c r="A18" s="242"/>
      <c r="B18" s="243"/>
      <c r="C18" s="243"/>
      <c r="D18" s="243"/>
      <c r="E18" s="244"/>
      <c r="F18" s="245"/>
      <c r="G18" s="245"/>
      <c r="H18" s="245"/>
      <c r="I18" s="245"/>
      <c r="J18" s="245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1"/>
      <c r="AD18" s="241"/>
      <c r="AE18" s="241"/>
      <c r="AF18" s="241"/>
      <c r="AG18" s="241"/>
      <c r="AH18" s="241"/>
      <c r="AI18" s="241"/>
      <c r="AJ18" s="241"/>
      <c r="AK18" s="241"/>
      <c r="AL18" s="245"/>
      <c r="AM18" s="245"/>
      <c r="AN18" s="245"/>
      <c r="AO18" s="245"/>
      <c r="AP18" s="245"/>
      <c r="AQ18" s="245"/>
    </row>
    <row r="19" spans="1:43" s="3" customFormat="1" ht="20.100000000000001" customHeight="1" x14ac:dyDescent="0.2">
      <c r="A19" s="242"/>
      <c r="B19" s="243"/>
      <c r="C19" s="243"/>
      <c r="D19" s="243"/>
      <c r="E19" s="244"/>
      <c r="F19" s="245"/>
      <c r="G19" s="245"/>
      <c r="H19" s="245"/>
      <c r="I19" s="245"/>
      <c r="J19" s="245"/>
      <c r="K19" s="241"/>
      <c r="L19" s="241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5"/>
      <c r="AM19" s="245"/>
      <c r="AN19" s="245"/>
      <c r="AO19" s="245"/>
      <c r="AP19" s="245"/>
      <c r="AQ19" s="245"/>
    </row>
    <row r="20" spans="1:43" s="3" customFormat="1" ht="20.100000000000001" customHeight="1" thickBot="1" x14ac:dyDescent="0.25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</row>
    <row r="21" spans="1:43" s="3" customFormat="1" ht="20.100000000000001" customHeight="1" thickTop="1" x14ac:dyDescent="0.2">
      <c r="A21" s="246" t="s">
        <v>10</v>
      </c>
      <c r="B21" s="247"/>
      <c r="C21" s="247"/>
      <c r="D21" s="247"/>
      <c r="E21" s="247"/>
      <c r="F21" s="247"/>
      <c r="G21" s="247"/>
      <c r="H21" s="247"/>
      <c r="I21" s="247"/>
      <c r="J21" s="248"/>
      <c r="K21" s="249" t="str">
        <f>'List stavby'!B6</f>
        <v>Správa železnic, státní organizace</v>
      </c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  <c r="AA21" s="250"/>
      <c r="AB21" s="251" t="s">
        <v>22</v>
      </c>
      <c r="AC21" s="252"/>
      <c r="AD21" s="252"/>
      <c r="AE21" s="252"/>
      <c r="AF21" s="252"/>
      <c r="AG21" s="252"/>
      <c r="AH21" s="252"/>
      <c r="AI21" s="252"/>
      <c r="AJ21" s="252"/>
      <c r="AK21" s="252"/>
      <c r="AL21" s="252"/>
      <c r="AM21" s="252"/>
      <c r="AN21" s="252"/>
      <c r="AO21" s="252"/>
      <c r="AP21" s="252"/>
      <c r="AQ21" s="253"/>
    </row>
    <row r="22" spans="1:43" s="3" customFormat="1" ht="20.100000000000001" customHeight="1" x14ac:dyDescent="0.2">
      <c r="A22" s="260" t="s">
        <v>7</v>
      </c>
      <c r="B22" s="261"/>
      <c r="C22" s="261"/>
      <c r="D22" s="261"/>
      <c r="E22" s="261"/>
      <c r="F22" s="261"/>
      <c r="G22" s="261"/>
      <c r="H22" s="261"/>
      <c r="I22" s="261"/>
      <c r="J22" s="262"/>
      <c r="K22" s="263" t="str">
        <f>'List stavby'!B7</f>
        <v>Dlážděná 1003/7, 110 00 Praha 1</v>
      </c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4"/>
      <c r="AB22" s="254"/>
      <c r="AC22" s="255"/>
      <c r="AD22" s="255"/>
      <c r="AE22" s="255"/>
      <c r="AF22" s="255"/>
      <c r="AG22" s="255"/>
      <c r="AH22" s="255"/>
      <c r="AI22" s="255"/>
      <c r="AJ22" s="255"/>
      <c r="AK22" s="255"/>
      <c r="AL22" s="255"/>
      <c r="AM22" s="255"/>
      <c r="AN22" s="255"/>
      <c r="AO22" s="255"/>
      <c r="AP22" s="255"/>
      <c r="AQ22" s="256"/>
    </row>
    <row r="23" spans="1:43" s="3" customFormat="1" ht="20.100000000000001" customHeight="1" x14ac:dyDescent="0.2">
      <c r="A23" s="260" t="s">
        <v>11</v>
      </c>
      <c r="B23" s="261"/>
      <c r="C23" s="261"/>
      <c r="D23" s="261"/>
      <c r="E23" s="261"/>
      <c r="F23" s="261"/>
      <c r="G23" s="261"/>
      <c r="H23" s="261"/>
      <c r="I23" s="261"/>
      <c r="J23" s="262"/>
      <c r="K23" s="263" t="str">
        <f>'List stavby'!B8</f>
        <v>Stavebí správa západ</v>
      </c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4"/>
      <c r="AB23" s="254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55"/>
      <c r="AP23" s="255"/>
      <c r="AQ23" s="256"/>
    </row>
    <row r="24" spans="1:43" s="3" customFormat="1" ht="20.100000000000001" customHeight="1" thickBot="1" x14ac:dyDescent="0.25">
      <c r="A24" s="265" t="s">
        <v>7</v>
      </c>
      <c r="B24" s="266"/>
      <c r="C24" s="266"/>
      <c r="D24" s="266"/>
      <c r="E24" s="266"/>
      <c r="F24" s="266"/>
      <c r="G24" s="266"/>
      <c r="H24" s="266"/>
      <c r="I24" s="266"/>
      <c r="J24" s="267"/>
      <c r="K24" s="268" t="str">
        <f>'List stavby'!B9</f>
        <v>Sokolovská 1995/278, 190 00 Praha 9</v>
      </c>
      <c r="L24" s="266"/>
      <c r="M24" s="266"/>
      <c r="N24" s="266"/>
      <c r="O24" s="266"/>
      <c r="P24" s="266"/>
      <c r="Q24" s="266"/>
      <c r="R24" s="266"/>
      <c r="S24" s="266"/>
      <c r="T24" s="266"/>
      <c r="U24" s="266"/>
      <c r="V24" s="266"/>
      <c r="W24" s="266"/>
      <c r="X24" s="266"/>
      <c r="Y24" s="266"/>
      <c r="Z24" s="266"/>
      <c r="AA24" s="269"/>
      <c r="AB24" s="257"/>
      <c r="AC24" s="258"/>
      <c r="AD24" s="258"/>
      <c r="AE24" s="258"/>
      <c r="AF24" s="258"/>
      <c r="AG24" s="258"/>
      <c r="AH24" s="258"/>
      <c r="AI24" s="258"/>
      <c r="AJ24" s="258"/>
      <c r="AK24" s="258"/>
      <c r="AL24" s="258"/>
      <c r="AM24" s="258"/>
      <c r="AN24" s="258"/>
      <c r="AO24" s="258"/>
      <c r="AP24" s="258"/>
      <c r="AQ24" s="259"/>
    </row>
    <row r="25" spans="1:43" s="3" customFormat="1" ht="20.100000000000001" customHeight="1" thickTop="1" thickBot="1" x14ac:dyDescent="0.25">
      <c r="A25" s="233"/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33"/>
      <c r="Z25" s="233"/>
      <c r="AA25" s="233"/>
      <c r="AB25" s="233"/>
      <c r="AC25" s="233"/>
      <c r="AD25" s="233"/>
      <c r="AE25" s="233"/>
      <c r="AF25" s="233"/>
      <c r="AG25" s="233"/>
      <c r="AH25" s="233"/>
      <c r="AI25" s="233"/>
      <c r="AJ25" s="233"/>
      <c r="AK25" s="233"/>
      <c r="AL25" s="233"/>
      <c r="AM25" s="233"/>
      <c r="AN25" s="233"/>
      <c r="AO25" s="233"/>
      <c r="AP25" s="233"/>
      <c r="AQ25" s="233"/>
    </row>
    <row r="26" spans="1:43" s="3" customFormat="1" ht="20.100000000000001" customHeight="1" thickTop="1" x14ac:dyDescent="0.2">
      <c r="A26" s="246" t="s">
        <v>8</v>
      </c>
      <c r="B26" s="247"/>
      <c r="C26" s="247"/>
      <c r="D26" s="247"/>
      <c r="E26" s="247"/>
      <c r="F26" s="247"/>
      <c r="G26" s="247"/>
      <c r="H26" s="247"/>
      <c r="I26" s="247"/>
      <c r="J26" s="248"/>
      <c r="K26" s="249" t="str">
        <f>'List stavby'!B12</f>
        <v>Název organizace dle SOD</v>
      </c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50"/>
      <c r="AB26" s="270" t="s">
        <v>22</v>
      </c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2"/>
    </row>
    <row r="27" spans="1:43" s="3" customFormat="1" ht="20.100000000000001" customHeight="1" x14ac:dyDescent="0.2">
      <c r="A27" s="260" t="s">
        <v>7</v>
      </c>
      <c r="B27" s="261"/>
      <c r="C27" s="261"/>
      <c r="D27" s="261"/>
      <c r="E27" s="261"/>
      <c r="F27" s="261"/>
      <c r="G27" s="261"/>
      <c r="H27" s="261"/>
      <c r="I27" s="261"/>
      <c r="J27" s="262"/>
      <c r="K27" s="263">
        <f>'List stavby'!B13</f>
        <v>0</v>
      </c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4"/>
      <c r="AB27" s="273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5"/>
    </row>
    <row r="28" spans="1:43" s="3" customFormat="1" ht="20.100000000000001" customHeight="1" x14ac:dyDescent="0.2">
      <c r="A28" s="260" t="s">
        <v>26</v>
      </c>
      <c r="B28" s="261"/>
      <c r="C28" s="261"/>
      <c r="D28" s="261"/>
      <c r="E28" s="261"/>
      <c r="F28" s="261"/>
      <c r="G28" s="261"/>
      <c r="H28" s="261"/>
      <c r="I28" s="261"/>
      <c r="J28" s="262"/>
      <c r="K28" s="5" t="s">
        <v>24</v>
      </c>
      <c r="L28" s="261" t="str">
        <f>'List stavby'!B14</f>
        <v xml:space="preserve"> +420 xxx xxx xxx</v>
      </c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  <c r="X28" s="261"/>
      <c r="Y28" s="261"/>
      <c r="Z28" s="261"/>
      <c r="AA28" s="264"/>
      <c r="AB28" s="273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5"/>
    </row>
    <row r="29" spans="1:43" s="3" customFormat="1" ht="20.100000000000001" customHeight="1" x14ac:dyDescent="0.2">
      <c r="A29" s="339"/>
      <c r="B29" s="340"/>
      <c r="C29" s="340"/>
      <c r="D29" s="340"/>
      <c r="E29" s="340"/>
      <c r="F29" s="340"/>
      <c r="G29" s="340"/>
      <c r="H29" s="340"/>
      <c r="I29" s="340"/>
      <c r="J29" s="341"/>
      <c r="K29" s="5" t="s">
        <v>25</v>
      </c>
      <c r="L29" s="261" t="str">
        <f>'List stavby'!B15</f>
        <v xml:space="preserve"> xxxx@xxxx.xx</v>
      </c>
      <c r="M29" s="261"/>
      <c r="N29" s="261"/>
      <c r="O29" s="261"/>
      <c r="P29" s="261"/>
      <c r="Q29" s="261"/>
      <c r="R29" s="261"/>
      <c r="S29" s="261"/>
      <c r="T29" s="261"/>
      <c r="U29" s="261"/>
      <c r="V29" s="261"/>
      <c r="W29" s="261"/>
      <c r="X29" s="261"/>
      <c r="Y29" s="261"/>
      <c r="Z29" s="261"/>
      <c r="AA29" s="264"/>
      <c r="AB29" s="273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5"/>
    </row>
    <row r="30" spans="1:43" s="3" customFormat="1" ht="20.100000000000001" customHeight="1" x14ac:dyDescent="0.2">
      <c r="A30" s="291" t="s">
        <v>9</v>
      </c>
      <c r="B30" s="292"/>
      <c r="C30" s="292"/>
      <c r="D30" s="292"/>
      <c r="E30" s="292"/>
      <c r="F30" s="292"/>
      <c r="G30" s="292"/>
      <c r="H30" s="292"/>
      <c r="I30" s="292"/>
      <c r="J30" s="293"/>
      <c r="K30" s="404" t="s">
        <v>242</v>
      </c>
      <c r="L30" s="405"/>
      <c r="M30" s="405"/>
      <c r="N30" s="405"/>
      <c r="O30" s="405"/>
      <c r="P30" s="405"/>
      <c r="Q30" s="405"/>
      <c r="R30" s="405"/>
      <c r="S30" s="405"/>
      <c r="T30" s="405"/>
      <c r="U30" s="405"/>
      <c r="V30" s="405"/>
      <c r="W30" s="405"/>
      <c r="X30" s="405"/>
      <c r="Y30" s="405"/>
      <c r="Z30" s="405"/>
      <c r="AA30" s="406"/>
      <c r="AB30" s="407" t="s">
        <v>22</v>
      </c>
      <c r="AC30" s="408"/>
      <c r="AD30" s="408"/>
      <c r="AE30" s="408"/>
      <c r="AF30" s="408"/>
      <c r="AG30" s="408"/>
      <c r="AH30" s="408"/>
      <c r="AI30" s="408"/>
      <c r="AJ30" s="408"/>
      <c r="AK30" s="408"/>
      <c r="AL30" s="408"/>
      <c r="AM30" s="408"/>
      <c r="AN30" s="408"/>
      <c r="AO30" s="408"/>
      <c r="AP30" s="408"/>
      <c r="AQ30" s="409"/>
    </row>
    <row r="31" spans="1:43" s="3" customFormat="1" ht="20.100000000000001" customHeight="1" x14ac:dyDescent="0.2">
      <c r="A31" s="260" t="s">
        <v>7</v>
      </c>
      <c r="B31" s="261"/>
      <c r="C31" s="261"/>
      <c r="D31" s="261"/>
      <c r="E31" s="261"/>
      <c r="F31" s="261"/>
      <c r="G31" s="261"/>
      <c r="H31" s="261"/>
      <c r="I31" s="261"/>
      <c r="J31" s="262"/>
      <c r="K31" s="263" t="s">
        <v>243</v>
      </c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4"/>
      <c r="AB31" s="273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5"/>
    </row>
    <row r="32" spans="1:43" s="3" customFormat="1" ht="20.100000000000001" customHeight="1" x14ac:dyDescent="0.2">
      <c r="A32" s="260" t="s">
        <v>26</v>
      </c>
      <c r="B32" s="261"/>
      <c r="C32" s="261"/>
      <c r="D32" s="261"/>
      <c r="E32" s="261"/>
      <c r="F32" s="261"/>
      <c r="G32" s="261"/>
      <c r="H32" s="261"/>
      <c r="I32" s="261"/>
      <c r="J32" s="262"/>
      <c r="K32" s="5" t="s">
        <v>24</v>
      </c>
      <c r="L32" s="261" t="s">
        <v>43</v>
      </c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4"/>
      <c r="AB32" s="273"/>
      <c r="AC32" s="274"/>
      <c r="AD32" s="274"/>
      <c r="AE32" s="274"/>
      <c r="AF32" s="274"/>
      <c r="AG32" s="274"/>
      <c r="AH32" s="274"/>
      <c r="AI32" s="274"/>
      <c r="AJ32" s="274"/>
      <c r="AK32" s="274"/>
      <c r="AL32" s="274"/>
      <c r="AM32" s="274"/>
      <c r="AN32" s="274"/>
      <c r="AO32" s="274"/>
      <c r="AP32" s="274"/>
      <c r="AQ32" s="275"/>
    </row>
    <row r="33" spans="1:54" s="3" customFormat="1" ht="20.100000000000001" customHeight="1" x14ac:dyDescent="0.2">
      <c r="A33" s="339"/>
      <c r="B33" s="340"/>
      <c r="C33" s="340"/>
      <c r="D33" s="340"/>
      <c r="E33" s="340"/>
      <c r="F33" s="340"/>
      <c r="G33" s="340"/>
      <c r="H33" s="340"/>
      <c r="I33" s="340"/>
      <c r="J33" s="341"/>
      <c r="K33" s="6" t="s">
        <v>25</v>
      </c>
      <c r="L33" s="340" t="s">
        <v>44</v>
      </c>
      <c r="M33" s="340"/>
      <c r="N33" s="340"/>
      <c r="O33" s="340"/>
      <c r="P33" s="340"/>
      <c r="Q33" s="340"/>
      <c r="R33" s="340"/>
      <c r="S33" s="340"/>
      <c r="T33" s="340"/>
      <c r="U33" s="340"/>
      <c r="V33" s="340"/>
      <c r="W33" s="340"/>
      <c r="X33" s="340"/>
      <c r="Y33" s="340"/>
      <c r="Z33" s="340"/>
      <c r="AA33" s="410"/>
      <c r="AB33" s="273"/>
      <c r="AC33" s="274"/>
      <c r="AD33" s="274"/>
      <c r="AE33" s="274"/>
      <c r="AF33" s="274"/>
      <c r="AG33" s="274"/>
      <c r="AH33" s="274"/>
      <c r="AI33" s="274"/>
      <c r="AJ33" s="274"/>
      <c r="AK33" s="274"/>
      <c r="AL33" s="274"/>
      <c r="AM33" s="274"/>
      <c r="AN33" s="274"/>
      <c r="AO33" s="274"/>
      <c r="AP33" s="274"/>
      <c r="AQ33" s="275"/>
    </row>
    <row r="34" spans="1:54" s="3" customFormat="1" ht="20.100000000000001" customHeight="1" x14ac:dyDescent="0.2">
      <c r="A34" s="291" t="s">
        <v>503</v>
      </c>
      <c r="B34" s="292"/>
      <c r="C34" s="292"/>
      <c r="D34" s="292"/>
      <c r="E34" s="292"/>
      <c r="F34" s="292"/>
      <c r="G34" s="292"/>
      <c r="H34" s="292"/>
      <c r="I34" s="292"/>
      <c r="J34" s="293"/>
      <c r="K34" s="294" t="s">
        <v>19</v>
      </c>
      <c r="L34" s="292"/>
      <c r="M34" s="292"/>
      <c r="N34" s="292"/>
      <c r="O34" s="292"/>
      <c r="P34" s="292"/>
      <c r="Q34" s="292"/>
      <c r="R34" s="292"/>
      <c r="S34" s="292"/>
      <c r="T34" s="292"/>
      <c r="U34" s="292"/>
      <c r="V34" s="294" t="s">
        <v>18</v>
      </c>
      <c r="W34" s="292"/>
      <c r="X34" s="292"/>
      <c r="Y34" s="292"/>
      <c r="Z34" s="292"/>
      <c r="AA34" s="292"/>
      <c r="AB34" s="292"/>
      <c r="AC34" s="292"/>
      <c r="AD34" s="292"/>
      <c r="AE34" s="292"/>
      <c r="AF34" s="293"/>
      <c r="AG34" s="294" t="s">
        <v>17</v>
      </c>
      <c r="AH34" s="292"/>
      <c r="AI34" s="292"/>
      <c r="AJ34" s="292"/>
      <c r="AK34" s="292"/>
      <c r="AL34" s="292"/>
      <c r="AM34" s="292"/>
      <c r="AN34" s="292"/>
      <c r="AO34" s="292"/>
      <c r="AP34" s="292"/>
      <c r="AQ34" s="295"/>
    </row>
    <row r="35" spans="1:54" s="3" customFormat="1" ht="20.100000000000001" customHeight="1" thickBot="1" x14ac:dyDescent="0.25">
      <c r="A35" s="265">
        <f>'List stavby'!B17</f>
        <v>0</v>
      </c>
      <c r="B35" s="266"/>
      <c r="C35" s="266"/>
      <c r="D35" s="266"/>
      <c r="E35" s="266"/>
      <c r="F35" s="266"/>
      <c r="G35" s="266"/>
      <c r="H35" s="266"/>
      <c r="I35" s="266"/>
      <c r="J35" s="267"/>
      <c r="K35" s="268" t="s">
        <v>229</v>
      </c>
      <c r="L35" s="266"/>
      <c r="M35" s="266"/>
      <c r="N35" s="266"/>
      <c r="O35" s="266"/>
      <c r="P35" s="266"/>
      <c r="Q35" s="266"/>
      <c r="R35" s="266"/>
      <c r="S35" s="266"/>
      <c r="T35" s="266"/>
      <c r="U35" s="267"/>
      <c r="V35" s="268" t="s">
        <v>229</v>
      </c>
      <c r="W35" s="266"/>
      <c r="X35" s="266"/>
      <c r="Y35" s="266"/>
      <c r="Z35" s="266"/>
      <c r="AA35" s="266"/>
      <c r="AB35" s="266"/>
      <c r="AC35" s="266"/>
      <c r="AD35" s="266"/>
      <c r="AE35" s="266"/>
      <c r="AF35" s="267"/>
      <c r="AG35" s="268" t="s">
        <v>229</v>
      </c>
      <c r="AH35" s="266"/>
      <c r="AI35" s="266"/>
      <c r="AJ35" s="266"/>
      <c r="AK35" s="266"/>
      <c r="AL35" s="266"/>
      <c r="AM35" s="266"/>
      <c r="AN35" s="266"/>
      <c r="AO35" s="266"/>
      <c r="AP35" s="266"/>
      <c r="AQ35" s="342"/>
    </row>
    <row r="36" spans="1:54" s="3" customFormat="1" ht="20.100000000000001" customHeight="1" thickTop="1" thickBot="1" x14ac:dyDescent="0.25">
      <c r="A36" s="233"/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  <c r="AI36" s="233"/>
      <c r="AJ36" s="233"/>
      <c r="AK36" s="233"/>
      <c r="AL36" s="233"/>
      <c r="AM36" s="233"/>
      <c r="AN36" s="233"/>
      <c r="AO36" s="233"/>
      <c r="AP36" s="233"/>
      <c r="AQ36" s="233"/>
    </row>
    <row r="37" spans="1:54" s="3" customFormat="1" ht="20.100000000000001" customHeight="1" thickTop="1" x14ac:dyDescent="0.2">
      <c r="A37" s="375" t="s">
        <v>3</v>
      </c>
      <c r="B37" s="376"/>
      <c r="C37" s="376"/>
      <c r="D37" s="376"/>
      <c r="E37" s="376"/>
      <c r="F37" s="376"/>
      <c r="G37" s="376"/>
      <c r="H37" s="376"/>
      <c r="I37" s="376"/>
      <c r="J37" s="377"/>
      <c r="K37" s="381" t="str">
        <f>'List stavby'!B1</f>
        <v>Rekonstrukce žst. Horní Dolní</v>
      </c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82"/>
      <c r="W37" s="382"/>
      <c r="X37" s="382"/>
      <c r="Y37" s="382"/>
      <c r="Z37" s="382"/>
      <c r="AA37" s="382"/>
      <c r="AB37" s="382"/>
      <c r="AC37" s="382"/>
      <c r="AD37" s="382"/>
      <c r="AE37" s="382"/>
      <c r="AF37" s="383"/>
      <c r="AG37" s="387" t="s">
        <v>2</v>
      </c>
      <c r="AH37" s="388"/>
      <c r="AI37" s="388"/>
      <c r="AJ37" s="388"/>
      <c r="AK37" s="388"/>
      <c r="AL37" s="361" t="str">
        <f>'List stavby'!B4</f>
        <v>SXXXXXXXXX</v>
      </c>
      <c r="AM37" s="361"/>
      <c r="AN37" s="361"/>
      <c r="AO37" s="361"/>
      <c r="AP37" s="361"/>
      <c r="AQ37" s="362"/>
    </row>
    <row r="38" spans="1:54" s="3" customFormat="1" ht="20.100000000000001" customHeight="1" x14ac:dyDescent="0.2">
      <c r="A38" s="378"/>
      <c r="B38" s="379"/>
      <c r="C38" s="379"/>
      <c r="D38" s="379"/>
      <c r="E38" s="379"/>
      <c r="F38" s="379"/>
      <c r="G38" s="379"/>
      <c r="H38" s="379"/>
      <c r="I38" s="379"/>
      <c r="J38" s="380"/>
      <c r="K38" s="384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85"/>
      <c r="W38" s="385"/>
      <c r="X38" s="385"/>
      <c r="Y38" s="385"/>
      <c r="Z38" s="385"/>
      <c r="AA38" s="385"/>
      <c r="AB38" s="385"/>
      <c r="AC38" s="385"/>
      <c r="AD38" s="385"/>
      <c r="AE38" s="385"/>
      <c r="AF38" s="386"/>
      <c r="AG38" s="389" t="s">
        <v>94</v>
      </c>
      <c r="AH38" s="390"/>
      <c r="AI38" s="390"/>
      <c r="AJ38" s="390"/>
      <c r="AK38" s="390"/>
      <c r="AL38" s="359">
        <f>'List stavby'!B16</f>
        <v>0</v>
      </c>
      <c r="AM38" s="359"/>
      <c r="AN38" s="359"/>
      <c r="AO38" s="359"/>
      <c r="AP38" s="359"/>
      <c r="AQ38" s="360"/>
    </row>
    <row r="39" spans="1:54" s="3" customFormat="1" ht="20.100000000000001" customHeight="1" x14ac:dyDescent="0.2">
      <c r="A39" s="291" t="s">
        <v>92</v>
      </c>
      <c r="B39" s="292"/>
      <c r="C39" s="292"/>
      <c r="D39" s="292"/>
      <c r="E39" s="292"/>
      <c r="F39" s="292"/>
      <c r="G39" s="292"/>
      <c r="H39" s="292"/>
      <c r="I39" s="292"/>
      <c r="J39" s="293"/>
      <c r="K39" s="294" t="s">
        <v>442</v>
      </c>
      <c r="L39" s="292"/>
      <c r="M39" s="292"/>
      <c r="N39" s="292"/>
      <c r="O39" s="292"/>
      <c r="P39" s="292"/>
      <c r="Q39" s="292"/>
      <c r="R39" s="292"/>
      <c r="S39" s="292"/>
      <c r="T39" s="292"/>
      <c r="U39" s="292"/>
      <c r="V39" s="292"/>
      <c r="W39" s="292"/>
      <c r="X39" s="292"/>
      <c r="Y39" s="292"/>
      <c r="Z39" s="292"/>
      <c r="AA39" s="292"/>
      <c r="AB39" s="292"/>
      <c r="AC39" s="292"/>
      <c r="AD39" s="292"/>
      <c r="AE39" s="292"/>
      <c r="AF39" s="315"/>
      <c r="AG39" s="389" t="s">
        <v>33</v>
      </c>
      <c r="AH39" s="390"/>
      <c r="AI39" s="390"/>
      <c r="AJ39" s="390"/>
      <c r="AK39" s="390"/>
      <c r="AL39" s="357" t="s">
        <v>444</v>
      </c>
      <c r="AM39" s="357"/>
      <c r="AN39" s="357"/>
      <c r="AO39" s="357"/>
      <c r="AP39" s="357"/>
      <c r="AQ39" s="358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</row>
    <row r="40" spans="1:54" s="3" customFormat="1" ht="20.100000000000001" customHeight="1" x14ac:dyDescent="0.2">
      <c r="A40" s="311" t="s">
        <v>4</v>
      </c>
      <c r="B40" s="312"/>
      <c r="C40" s="312"/>
      <c r="D40" s="312"/>
      <c r="E40" s="312"/>
      <c r="F40" s="312"/>
      <c r="G40" s="312"/>
      <c r="H40" s="312"/>
      <c r="I40" s="312"/>
      <c r="J40" s="313"/>
      <c r="K40" s="363" t="s">
        <v>443</v>
      </c>
      <c r="L40" s="364"/>
      <c r="M40" s="364"/>
      <c r="N40" s="364"/>
      <c r="O40" s="364"/>
      <c r="P40" s="364"/>
      <c r="Q40" s="364"/>
      <c r="R40" s="364"/>
      <c r="S40" s="364"/>
      <c r="T40" s="364"/>
      <c r="U40" s="364"/>
      <c r="V40" s="364"/>
      <c r="W40" s="364"/>
      <c r="X40" s="364"/>
      <c r="Y40" s="364"/>
      <c r="Z40" s="364"/>
      <c r="AA40" s="364"/>
      <c r="AB40" s="364"/>
      <c r="AC40" s="364"/>
      <c r="AD40" s="364"/>
      <c r="AE40" s="364"/>
      <c r="AF40" s="365"/>
      <c r="AG40" s="372" t="s">
        <v>251</v>
      </c>
      <c r="AH40" s="373"/>
      <c r="AI40" s="373"/>
      <c r="AJ40" s="373"/>
      <c r="AK40" s="373"/>
      <c r="AL40" s="373"/>
      <c r="AM40" s="373"/>
      <c r="AN40" s="373"/>
      <c r="AO40" s="373"/>
      <c r="AP40" s="373"/>
      <c r="AQ40" s="374"/>
    </row>
    <row r="41" spans="1:54" s="3" customFormat="1" ht="20.100000000000001" customHeight="1" thickBot="1" x14ac:dyDescent="0.25">
      <c r="A41" s="279"/>
      <c r="B41" s="280"/>
      <c r="C41" s="280"/>
      <c r="D41" s="280"/>
      <c r="E41" s="280"/>
      <c r="F41" s="280"/>
      <c r="G41" s="280"/>
      <c r="H41" s="280"/>
      <c r="I41" s="280"/>
      <c r="J41" s="281"/>
      <c r="K41" s="366"/>
      <c r="L41" s="367"/>
      <c r="M41" s="367"/>
      <c r="N41" s="367"/>
      <c r="O41" s="367"/>
      <c r="P41" s="367"/>
      <c r="Q41" s="367"/>
      <c r="R41" s="367"/>
      <c r="S41" s="367"/>
      <c r="T41" s="367"/>
      <c r="U41" s="367"/>
      <c r="V41" s="367"/>
      <c r="W41" s="367"/>
      <c r="X41" s="367"/>
      <c r="Y41" s="367"/>
      <c r="Z41" s="367"/>
      <c r="AA41" s="367"/>
      <c r="AB41" s="367"/>
      <c r="AC41" s="367"/>
      <c r="AD41" s="367"/>
      <c r="AE41" s="367"/>
      <c r="AF41" s="368"/>
      <c r="AG41" s="369" t="s">
        <v>486</v>
      </c>
      <c r="AH41" s="370"/>
      <c r="AI41" s="370"/>
      <c r="AJ41" s="370"/>
      <c r="AK41" s="370"/>
      <c r="AL41" s="370"/>
      <c r="AM41" s="370"/>
      <c r="AN41" s="370"/>
      <c r="AO41" s="370"/>
      <c r="AP41" s="370"/>
      <c r="AQ41" s="371"/>
    </row>
    <row r="42" spans="1:54" s="3" customFormat="1" ht="20.100000000000001" customHeight="1" x14ac:dyDescent="0.2">
      <c r="A42" s="291" t="s">
        <v>5</v>
      </c>
      <c r="B42" s="292"/>
      <c r="C42" s="292"/>
      <c r="D42" s="292"/>
      <c r="E42" s="292"/>
      <c r="F42" s="292"/>
      <c r="G42" s="292"/>
      <c r="H42" s="292"/>
      <c r="I42" s="292"/>
      <c r="J42" s="293"/>
      <c r="K42" s="294" t="s">
        <v>484</v>
      </c>
      <c r="L42" s="292"/>
      <c r="M42" s="292"/>
      <c r="N42" s="292"/>
      <c r="O42" s="292"/>
      <c r="P42" s="292"/>
      <c r="Q42" s="292"/>
      <c r="R42" s="292"/>
      <c r="S42" s="292"/>
      <c r="T42" s="292"/>
      <c r="U42" s="292"/>
      <c r="V42" s="292"/>
      <c r="W42" s="292"/>
      <c r="X42" s="292"/>
      <c r="Y42" s="292"/>
      <c r="Z42" s="292"/>
      <c r="AA42" s="292"/>
      <c r="AB42" s="292"/>
      <c r="AC42" s="292"/>
      <c r="AD42" s="292"/>
      <c r="AE42" s="292"/>
      <c r="AF42" s="315"/>
      <c r="AG42" s="171" t="s">
        <v>34</v>
      </c>
      <c r="AH42" s="172"/>
      <c r="AI42" s="172"/>
      <c r="AJ42" s="172"/>
      <c r="AK42" s="170" t="s">
        <v>397</v>
      </c>
      <c r="AL42" s="170" t="s">
        <v>483</v>
      </c>
      <c r="AM42" s="402" t="s">
        <v>421</v>
      </c>
      <c r="AN42" s="402"/>
      <c r="AO42" s="402"/>
      <c r="AP42" s="402"/>
      <c r="AQ42" s="403"/>
      <c r="AV42" s="173" t="str">
        <f>CONCATENATE(AW43,AX43,AY43,AZ43,BA43,BB43,BC43)</f>
        <v>101</v>
      </c>
      <c r="AW42" s="174" t="str">
        <f>MID(AM42,1,1)</f>
        <v>1</v>
      </c>
      <c r="AX42" s="174" t="str">
        <f>MID(AM42,2,1)</f>
        <v>0</v>
      </c>
      <c r="AY42" s="174" t="str">
        <f>MID(AM42,3,1)</f>
        <v>1</v>
      </c>
      <c r="AZ42" s="174" t="str">
        <f>MID(AM42,4,1)</f>
        <v/>
      </c>
      <c r="BA42" s="174" t="str">
        <f>MID(AM42,5,1)</f>
        <v/>
      </c>
      <c r="BB42" s="175" t="str">
        <f>MID(AM42,6,1)</f>
        <v/>
      </c>
    </row>
    <row r="43" spans="1:54" s="3" customFormat="1" ht="20.100000000000001" customHeight="1" thickBot="1" x14ac:dyDescent="0.25">
      <c r="A43" s="339" t="s">
        <v>6</v>
      </c>
      <c r="B43" s="340"/>
      <c r="C43" s="340"/>
      <c r="D43" s="340"/>
      <c r="E43" s="340"/>
      <c r="F43" s="340"/>
      <c r="G43" s="340"/>
      <c r="H43" s="340"/>
      <c r="I43" s="340"/>
      <c r="J43" s="341"/>
      <c r="K43" s="391" t="s">
        <v>485</v>
      </c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0"/>
      <c r="W43" s="340"/>
      <c r="X43" s="340"/>
      <c r="Y43" s="340"/>
      <c r="Z43" s="340"/>
      <c r="AA43" s="340"/>
      <c r="AB43" s="340"/>
      <c r="AC43" s="340"/>
      <c r="AD43" s="340"/>
      <c r="AE43" s="340"/>
      <c r="AF43" s="392"/>
      <c r="AG43" s="393" t="s">
        <v>12</v>
      </c>
      <c r="AH43" s="312"/>
      <c r="AI43" s="312"/>
      <c r="AJ43" s="312"/>
      <c r="AK43" s="312"/>
      <c r="AL43" s="312"/>
      <c r="AM43" s="312"/>
      <c r="AN43" s="312"/>
      <c r="AO43" s="312"/>
      <c r="AP43" s="312"/>
      <c r="AQ43" s="394"/>
      <c r="AV43" s="176"/>
      <c r="AW43" s="177" t="str">
        <f t="shared" ref="AW43:BB43" si="0">IF(AW42="","",IF(AW42=".","",AW42))</f>
        <v>1</v>
      </c>
      <c r="AX43" s="177" t="str">
        <f t="shared" si="0"/>
        <v>0</v>
      </c>
      <c r="AY43" s="177" t="str">
        <f t="shared" si="0"/>
        <v>1</v>
      </c>
      <c r="AZ43" s="177" t="str">
        <f t="shared" si="0"/>
        <v/>
      </c>
      <c r="BA43" s="177" t="str">
        <f t="shared" si="0"/>
        <v/>
      </c>
      <c r="BB43" s="178" t="str">
        <f t="shared" si="0"/>
        <v/>
      </c>
    </row>
    <row r="44" spans="1:54" s="3" customFormat="1" ht="20.100000000000001" customHeight="1" x14ac:dyDescent="0.2">
      <c r="A44" s="291" t="s">
        <v>27</v>
      </c>
      <c r="B44" s="292"/>
      <c r="C44" s="292"/>
      <c r="D44" s="292"/>
      <c r="E44" s="292"/>
      <c r="F44" s="292"/>
      <c r="G44" s="292"/>
      <c r="H44" s="292"/>
      <c r="I44" s="292"/>
      <c r="J44" s="293"/>
      <c r="K44" s="294" t="s">
        <v>28</v>
      </c>
      <c r="L44" s="292"/>
      <c r="M44" s="292"/>
      <c r="N44" s="292"/>
      <c r="O44" s="292"/>
      <c r="P44" s="292"/>
      <c r="Q44" s="292"/>
      <c r="R44" s="292"/>
      <c r="S44" s="292"/>
      <c r="T44" s="292"/>
      <c r="U44" s="292"/>
      <c r="V44" s="292"/>
      <c r="W44" s="292"/>
      <c r="X44" s="292"/>
      <c r="Y44" s="293"/>
      <c r="Z44" s="294" t="s">
        <v>29</v>
      </c>
      <c r="AA44" s="292"/>
      <c r="AB44" s="292"/>
      <c r="AC44" s="292"/>
      <c r="AD44" s="292"/>
      <c r="AE44" s="292"/>
      <c r="AF44" s="315"/>
      <c r="AG44" s="302"/>
      <c r="AH44" s="277"/>
      <c r="AI44" s="277"/>
      <c r="AJ44" s="277"/>
      <c r="AK44" s="277"/>
      <c r="AL44" s="277"/>
      <c r="AM44" s="277"/>
      <c r="AN44" s="277"/>
      <c r="AO44" s="277"/>
      <c r="AP44" s="277"/>
      <c r="AQ44" s="303"/>
    </row>
    <row r="45" spans="1:54" s="3" customFormat="1" ht="20.100000000000001" customHeight="1" thickBot="1" x14ac:dyDescent="0.25">
      <c r="A45" s="395" t="s">
        <v>32</v>
      </c>
      <c r="B45" s="396"/>
      <c r="C45" s="396"/>
      <c r="D45" s="396"/>
      <c r="E45" s="396"/>
      <c r="F45" s="396"/>
      <c r="G45" s="396"/>
      <c r="H45" s="396"/>
      <c r="I45" s="396"/>
      <c r="J45" s="396"/>
      <c r="K45" s="344" t="s">
        <v>39</v>
      </c>
      <c r="L45" s="345"/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97"/>
      <c r="Z45" s="344" t="s">
        <v>40</v>
      </c>
      <c r="AA45" s="345"/>
      <c r="AB45" s="345"/>
      <c r="AC45" s="345"/>
      <c r="AD45" s="345"/>
      <c r="AE45" s="345"/>
      <c r="AF45" s="346"/>
      <c r="AG45" s="302"/>
      <c r="AH45" s="277"/>
      <c r="AI45" s="277"/>
      <c r="AJ45" s="277"/>
      <c r="AK45" s="277"/>
      <c r="AL45" s="277"/>
      <c r="AM45" s="277"/>
      <c r="AN45" s="277"/>
      <c r="AO45" s="277"/>
      <c r="AP45" s="277"/>
      <c r="AQ45" s="303"/>
    </row>
    <row r="46" spans="1:54" s="3" customFormat="1" ht="20.100000000000001" customHeight="1" x14ac:dyDescent="0.2">
      <c r="A46" s="398" t="s">
        <v>369</v>
      </c>
      <c r="B46" s="399"/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  <c r="AB46" s="399"/>
      <c r="AC46" s="399"/>
      <c r="AD46" s="399"/>
      <c r="AE46" s="399"/>
      <c r="AF46" s="400"/>
      <c r="AG46" s="302"/>
      <c r="AH46" s="277"/>
      <c r="AI46" s="277"/>
      <c r="AJ46" s="277"/>
      <c r="AK46" s="277"/>
      <c r="AL46" s="277"/>
      <c r="AM46" s="277"/>
      <c r="AN46" s="277"/>
      <c r="AO46" s="277"/>
      <c r="AP46" s="277"/>
      <c r="AQ46" s="303"/>
    </row>
    <row r="47" spans="1:54" s="3" customFormat="1" ht="20.100000000000001" customHeight="1" x14ac:dyDescent="0.2">
      <c r="A47" s="291" t="s">
        <v>14</v>
      </c>
      <c r="B47" s="292"/>
      <c r="C47" s="292"/>
      <c r="D47" s="292"/>
      <c r="E47" s="292"/>
      <c r="F47" s="292"/>
      <c r="G47" s="292"/>
      <c r="H47" s="292"/>
      <c r="I47" s="292"/>
      <c r="J47" s="293"/>
      <c r="K47" s="294" t="s">
        <v>13</v>
      </c>
      <c r="L47" s="292"/>
      <c r="M47" s="292"/>
      <c r="N47" s="292"/>
      <c r="O47" s="292"/>
      <c r="P47" s="292"/>
      <c r="Q47" s="292"/>
      <c r="R47" s="293"/>
      <c r="S47" s="294" t="s">
        <v>15</v>
      </c>
      <c r="T47" s="292"/>
      <c r="U47" s="292"/>
      <c r="V47" s="292"/>
      <c r="W47" s="292"/>
      <c r="X47" s="292"/>
      <c r="Y47" s="293"/>
      <c r="Z47" s="294" t="s">
        <v>16</v>
      </c>
      <c r="AA47" s="292"/>
      <c r="AB47" s="292"/>
      <c r="AC47" s="292"/>
      <c r="AD47" s="292"/>
      <c r="AE47" s="292"/>
      <c r="AF47" s="315"/>
      <c r="AG47" s="302"/>
      <c r="AH47" s="277"/>
      <c r="AI47" s="277"/>
      <c r="AJ47" s="277"/>
      <c r="AK47" s="277"/>
      <c r="AL47" s="277"/>
      <c r="AM47" s="277"/>
      <c r="AN47" s="277"/>
      <c r="AO47" s="277"/>
      <c r="AP47" s="277"/>
      <c r="AQ47" s="303"/>
    </row>
    <row r="48" spans="1:54" s="3" customFormat="1" ht="20.100000000000001" customHeight="1" thickBot="1" x14ac:dyDescent="0.25">
      <c r="A48" s="350" t="str">
        <f>'List stavby'!B2</f>
        <v>DSP</v>
      </c>
      <c r="B48" s="351"/>
      <c r="C48" s="351"/>
      <c r="D48" s="351"/>
      <c r="E48" s="351"/>
      <c r="F48" s="351"/>
      <c r="G48" s="351"/>
      <c r="H48" s="351"/>
      <c r="I48" s="351"/>
      <c r="J48" s="351"/>
      <c r="K48" s="296">
        <f>'List stavby'!B3</f>
        <v>44104</v>
      </c>
      <c r="L48" s="266"/>
      <c r="M48" s="266"/>
      <c r="N48" s="266"/>
      <c r="O48" s="266"/>
      <c r="P48" s="266"/>
      <c r="Q48" s="266"/>
      <c r="R48" s="267"/>
      <c r="S48" s="268" t="s">
        <v>41</v>
      </c>
      <c r="T48" s="266"/>
      <c r="U48" s="266"/>
      <c r="V48" s="266"/>
      <c r="W48" s="266"/>
      <c r="X48" s="266"/>
      <c r="Y48" s="267"/>
      <c r="Z48" s="347" t="s">
        <v>42</v>
      </c>
      <c r="AA48" s="348"/>
      <c r="AB48" s="348"/>
      <c r="AC48" s="348"/>
      <c r="AD48" s="348"/>
      <c r="AE48" s="348"/>
      <c r="AF48" s="349"/>
      <c r="AG48" s="304"/>
      <c r="AH48" s="305"/>
      <c r="AI48" s="305"/>
      <c r="AJ48" s="305"/>
      <c r="AK48" s="305"/>
      <c r="AL48" s="305"/>
      <c r="AM48" s="305"/>
      <c r="AN48" s="305"/>
      <c r="AO48" s="305"/>
      <c r="AP48" s="305"/>
      <c r="AQ48" s="306"/>
    </row>
    <row r="49" spans="1:43" s="3" customFormat="1" ht="20.100000000000001" customHeight="1" thickTop="1" x14ac:dyDescent="0.2">
      <c r="A49" s="352" t="s">
        <v>2</v>
      </c>
      <c r="B49" s="353"/>
      <c r="C49" s="353"/>
      <c r="D49" s="353"/>
      <c r="E49" s="353"/>
      <c r="F49" s="353"/>
      <c r="G49" s="353"/>
      <c r="H49" s="353"/>
      <c r="I49" s="353"/>
      <c r="J49" s="354"/>
      <c r="K49" s="355" t="s">
        <v>14</v>
      </c>
      <c r="L49" s="353"/>
      <c r="M49" s="353"/>
      <c r="N49" s="353"/>
      <c r="O49" s="354"/>
      <c r="P49" s="355" t="s">
        <v>72</v>
      </c>
      <c r="Q49" s="353"/>
      <c r="R49" s="353"/>
      <c r="S49" s="353"/>
      <c r="T49" s="353"/>
      <c r="U49" s="354"/>
      <c r="V49" s="355" t="s">
        <v>96</v>
      </c>
      <c r="W49" s="353"/>
      <c r="X49" s="353"/>
      <c r="Y49" s="353"/>
      <c r="Z49" s="353"/>
      <c r="AA49" s="353"/>
      <c r="AB49" s="353"/>
      <c r="AC49" s="353"/>
      <c r="AD49" s="354"/>
      <c r="AE49" s="355" t="s">
        <v>91</v>
      </c>
      <c r="AF49" s="353"/>
      <c r="AG49" s="353"/>
      <c r="AH49" s="353" t="s">
        <v>95</v>
      </c>
      <c r="AI49" s="353"/>
      <c r="AJ49" s="353"/>
      <c r="AK49" s="353"/>
      <c r="AL49" s="353"/>
      <c r="AM49" s="353"/>
      <c r="AN49" s="353"/>
      <c r="AO49" s="353"/>
      <c r="AP49" s="353"/>
      <c r="AQ49" s="356"/>
    </row>
    <row r="50" spans="1:43" ht="20.100000000000001" customHeight="1" x14ac:dyDescent="0.25">
      <c r="A50" s="16" t="str">
        <f>MID(AL37,1,1)</f>
        <v>S</v>
      </c>
      <c r="B50" s="17" t="str">
        <f>MID(AL37,2,1)</f>
        <v>X</v>
      </c>
      <c r="C50" s="17" t="str">
        <f>MID(AL37,3,1)</f>
        <v>X</v>
      </c>
      <c r="D50" s="17" t="str">
        <f>MID(AL37,4,1)</f>
        <v>X</v>
      </c>
      <c r="E50" s="17" t="str">
        <f>MID(AL37,5,1)</f>
        <v>X</v>
      </c>
      <c r="F50" s="17" t="str">
        <f>MID(AL37,6,1)</f>
        <v>X</v>
      </c>
      <c r="G50" s="17" t="str">
        <f>MID(AL37,7,1)</f>
        <v>X</v>
      </c>
      <c r="H50" s="17" t="str">
        <f>MID(AL37,8,1)</f>
        <v>X</v>
      </c>
      <c r="I50" s="17" t="str">
        <f>MID(AL37,9,1)</f>
        <v>X</v>
      </c>
      <c r="J50" s="17" t="str">
        <f>MID(AL37,10,1)</f>
        <v>X</v>
      </c>
      <c r="K50" s="17" t="s">
        <v>1</v>
      </c>
      <c r="L50" s="17" t="str">
        <f>IF(MID(A48,1,1)="","X",MID(A48,1,1))</f>
        <v>D</v>
      </c>
      <c r="M50" s="17" t="str">
        <f>IF(MID(A48,2,1)="","X",MID(A48,2,1))</f>
        <v>S</v>
      </c>
      <c r="N50" s="17" t="str">
        <f>IF(MID(A48,3,1)="","X",MID(A48,3,1))</f>
        <v>P</v>
      </c>
      <c r="O50" s="17" t="str">
        <f>IF(MID(A48,4,1)="","X",MID(A48,4,1))</f>
        <v>X</v>
      </c>
      <c r="P50" s="17" t="s">
        <v>1</v>
      </c>
      <c r="Q50" s="17" t="str">
        <f>MID(AL39,1,1)</f>
        <v>D</v>
      </c>
      <c r="R50" s="17" t="str">
        <f>IF(MID(AL39,3,1)="","X",MID(AL39,3,1))</f>
        <v>2</v>
      </c>
      <c r="S50" s="17" t="str">
        <f>IF(MID(AL39,5,1)="","X",MID(AL39,5,1))</f>
        <v>2</v>
      </c>
      <c r="T50" s="17" t="str">
        <f>IF(MID(AL39,7,1)="","X",IF(MID(AL39,8,1)="","0",IF(MID(AL39,7,1)="","X",MID(AL39,7,1))))</f>
        <v>0</v>
      </c>
      <c r="U50" s="17" t="str">
        <f>IF(MID(AL39,7,1)="","X",IF(MID(AL39,8,1)="",MID(AL39,7,1),MID(AL39,8,1)))</f>
        <v>1</v>
      </c>
      <c r="V50" s="17" t="s">
        <v>1</v>
      </c>
      <c r="W50" s="17" t="str">
        <f>IF(MID(SUBSTITUTE(AG41," ",""),1,1)="","X",MID(SUBSTITUTE(AG41," ",""),1,1))</f>
        <v>S</v>
      </c>
      <c r="X50" s="17" t="str">
        <f>IF(MID(SUBSTITUTE(AG41," ",""),2,1)="","X",MID(SUBSTITUTE(AG41," ",""),2,1))</f>
        <v>O</v>
      </c>
      <c r="Y50" s="17" t="str">
        <f>IF(MID(SUBSTITUTE(AG41," ",""),3,1)="","X",MID(SUBSTITUTE(AG41," ",""),3,1))</f>
        <v>0</v>
      </c>
      <c r="Z50" s="17" t="str">
        <f>IF(MID(SUBSTITUTE(AG41," ",""),4,1)="","X",MID(SUBSTITUTE(AG41," ",""),4,1))</f>
        <v>1</v>
      </c>
      <c r="AA50" s="17" t="str">
        <f>IF(MID(SUBSTITUTE(AG41," ",""),6,1)="","X",MID(SUBSTITUTE(AG41," ",""),6,1))</f>
        <v>7</v>
      </c>
      <c r="AB50" s="17" t="str">
        <f>IF(MID(SUBSTITUTE(AG41," ",""),7,1)="","X",MID(SUBSTITUTE(AG41," ",""),7,1))</f>
        <v>1</v>
      </c>
      <c r="AC50" s="17" t="str">
        <f>IF(MID(SUBSTITUTE(AG41," ",""),9,1)="","X",MID(SUBSTITUTE(AG41," ",""),9,1))</f>
        <v>5</v>
      </c>
      <c r="AD50" s="17" t="str">
        <f>IF(MID(SUBSTITUTE(AG41," ",""),10,1)="","X",MID(SUBSTITUTE(AG41," ",""),10,1))</f>
        <v>1</v>
      </c>
      <c r="AE50" s="17" t="s">
        <v>1</v>
      </c>
      <c r="AF50" s="17" t="str">
        <f>IF(MID(SUBSTITUTE(AG41," ",""),12,1)="","X",IF(MID(SUBSTITUTE(AG41," ",""),13,1)="","0",IF(MID(SUBSTITUTE(AG41," ",""),12,1)="","X",MID(SUBSTITUTE(AG41," ",""),12,1))))</f>
        <v>0</v>
      </c>
      <c r="AG50" s="17" t="str">
        <f>IF(MID(SUBSTITUTE(AG41," ",""),12,1)="","X",IF(MID(SUBSTITUTE(AG41," ",""),13,1)="",MID(SUBSTITUTE(AG41," ",""),12,1),MID(SUBSTITUTE(AG41," ",""),13,1)))</f>
        <v>2</v>
      </c>
      <c r="AH50" s="17" t="s">
        <v>1</v>
      </c>
      <c r="AI50" s="17" t="str">
        <f>IF(MID(AK42,1,1)="","X",MID(AK42,1,1))</f>
        <v>2</v>
      </c>
      <c r="AJ50" s="17" t="s">
        <v>1</v>
      </c>
      <c r="AK50" s="17" t="str">
        <f>IF(MID(AV42,1,1)="","X",MID(AV42,1,1))</f>
        <v>1</v>
      </c>
      <c r="AL50" s="17" t="str">
        <f>IF(MID(AV42,2,1)="","X",MID(AV42,2,1))</f>
        <v>0</v>
      </c>
      <c r="AM50" s="17" t="str">
        <f>IF(MID(AV42,3,1)="","X",MID(AV42,3,1))</f>
        <v>1</v>
      </c>
      <c r="AN50" s="17" t="s">
        <v>1</v>
      </c>
      <c r="AO50" s="17" t="str">
        <f>IF(MID(A16,1,1)="","X",MID(A16,1,1))</f>
        <v>0</v>
      </c>
      <c r="AP50" s="17" t="str">
        <f>IF(MID(A16,2,1)="","X",IF(MID(A16,3,1)="","0",IF(MID(A16,2,1)="","X",MID(A16,2,1))))</f>
        <v>0</v>
      </c>
      <c r="AQ50" s="18" t="str">
        <f>IF(MID(A16,2,1)="","X",IF(MID(A16,3,1)="",MID(A16,2,1),MID(A16,3,1)))</f>
        <v>0</v>
      </c>
    </row>
    <row r="51" spans="1:43" ht="20.100000000000001" customHeight="1" x14ac:dyDescent="0.25">
      <c r="A51" s="343" t="s">
        <v>228</v>
      </c>
      <c r="B51" s="343"/>
      <c r="C51" s="343"/>
      <c r="D51" s="343"/>
      <c r="E51" s="343"/>
      <c r="F51" s="343"/>
      <c r="G51" s="343"/>
      <c r="H51" s="343"/>
      <c r="I51" s="343"/>
      <c r="J51" s="343"/>
      <c r="K51" s="343"/>
      <c r="L51" s="343"/>
      <c r="M51" s="343"/>
      <c r="N51" s="343"/>
      <c r="O51" s="343"/>
      <c r="P51" s="343"/>
      <c r="Q51" s="343"/>
      <c r="R51" s="343"/>
      <c r="S51" s="343"/>
      <c r="T51" s="343"/>
      <c r="U51" s="343"/>
      <c r="V51" s="343"/>
      <c r="W51" s="343"/>
      <c r="X51" s="343"/>
      <c r="Y51" s="343"/>
      <c r="Z51" s="343"/>
      <c r="AA51" s="343"/>
      <c r="AB51" s="343"/>
      <c r="AC51" s="343"/>
      <c r="AD51" s="343"/>
      <c r="AE51" s="343"/>
      <c r="AF51" s="343"/>
      <c r="AG51" s="343"/>
      <c r="AH51" s="343"/>
      <c r="AI51" s="343"/>
      <c r="AJ51" s="343"/>
      <c r="AK51" s="343"/>
      <c r="AL51" s="343"/>
      <c r="AM51" s="343"/>
      <c r="AN51" s="343"/>
      <c r="AO51" s="343"/>
      <c r="AP51" s="343"/>
      <c r="AQ51" s="343"/>
    </row>
  </sheetData>
  <mergeCells count="100">
    <mergeCell ref="K15:AK15"/>
    <mergeCell ref="AL15:AQ15"/>
    <mergeCell ref="AL16:AQ16"/>
    <mergeCell ref="AM42:AQ42"/>
    <mergeCell ref="A30:J30"/>
    <mergeCell ref="K30:AA30"/>
    <mergeCell ref="AB30:AQ33"/>
    <mergeCell ref="A31:J31"/>
    <mergeCell ref="K31:AA31"/>
    <mergeCell ref="A32:J33"/>
    <mergeCell ref="L33:AA33"/>
    <mergeCell ref="L32:AA32"/>
    <mergeCell ref="A42:J42"/>
    <mergeCell ref="K42:AF42"/>
    <mergeCell ref="A36:AQ36"/>
    <mergeCell ref="A39:J39"/>
    <mergeCell ref="A1:AQ5"/>
    <mergeCell ref="A21:J21"/>
    <mergeCell ref="K21:AA21"/>
    <mergeCell ref="AB21:AQ24"/>
    <mergeCell ref="A22:J22"/>
    <mergeCell ref="K22:AA22"/>
    <mergeCell ref="A23:J23"/>
    <mergeCell ref="K23:AA23"/>
    <mergeCell ref="A24:J24"/>
    <mergeCell ref="AL17:AQ17"/>
    <mergeCell ref="AL18:AQ18"/>
    <mergeCell ref="AL19:AQ19"/>
    <mergeCell ref="A7:AA14"/>
    <mergeCell ref="A6:AA6"/>
    <mergeCell ref="F15:J15"/>
    <mergeCell ref="A15:E15"/>
    <mergeCell ref="A43:J43"/>
    <mergeCell ref="K43:AF43"/>
    <mergeCell ref="AG43:AQ48"/>
    <mergeCell ref="A44:J44"/>
    <mergeCell ref="K44:Y44"/>
    <mergeCell ref="Z44:AF44"/>
    <mergeCell ref="A45:J45"/>
    <mergeCell ref="K45:Y45"/>
    <mergeCell ref="A46:AF46"/>
    <mergeCell ref="A47:J47"/>
    <mergeCell ref="AL39:AQ39"/>
    <mergeCell ref="AL38:AQ38"/>
    <mergeCell ref="AL37:AQ37"/>
    <mergeCell ref="A40:J41"/>
    <mergeCell ref="K40:AF41"/>
    <mergeCell ref="AG41:AQ41"/>
    <mergeCell ref="AG40:AQ40"/>
    <mergeCell ref="K39:AF39"/>
    <mergeCell ref="A37:J38"/>
    <mergeCell ref="K37:AF38"/>
    <mergeCell ref="AG37:AK37"/>
    <mergeCell ref="AG38:AK38"/>
    <mergeCell ref="AG39:AK39"/>
    <mergeCell ref="K16:AK16"/>
    <mergeCell ref="K17:AK17"/>
    <mergeCell ref="K18:AK18"/>
    <mergeCell ref="K19:AK19"/>
    <mergeCell ref="V49:AD49"/>
    <mergeCell ref="AE49:AG49"/>
    <mergeCell ref="K49:O49"/>
    <mergeCell ref="P49:U49"/>
    <mergeCell ref="AH49:AQ49"/>
    <mergeCell ref="K24:AA24"/>
    <mergeCell ref="A25:AQ25"/>
    <mergeCell ref="A26:J26"/>
    <mergeCell ref="K26:AA26"/>
    <mergeCell ref="AB26:AQ29"/>
    <mergeCell ref="A27:J27"/>
    <mergeCell ref="K27:AA27"/>
    <mergeCell ref="F16:J16"/>
    <mergeCell ref="F17:J17"/>
    <mergeCell ref="F18:J18"/>
    <mergeCell ref="F19:J19"/>
    <mergeCell ref="A16:E16"/>
    <mergeCell ref="A17:E17"/>
    <mergeCell ref="A18:E18"/>
    <mergeCell ref="A19:E19"/>
    <mergeCell ref="A51:AQ51"/>
    <mergeCell ref="Z45:AF45"/>
    <mergeCell ref="S48:Y48"/>
    <mergeCell ref="K48:R48"/>
    <mergeCell ref="Z48:AF48"/>
    <mergeCell ref="K47:R47"/>
    <mergeCell ref="S47:Y47"/>
    <mergeCell ref="Z47:AF47"/>
    <mergeCell ref="A48:J48"/>
    <mergeCell ref="A49:J49"/>
    <mergeCell ref="AG34:AQ34"/>
    <mergeCell ref="A35:J35"/>
    <mergeCell ref="AG35:AQ35"/>
    <mergeCell ref="K34:U34"/>
    <mergeCell ref="K35:U35"/>
    <mergeCell ref="A28:J29"/>
    <mergeCell ref="L29:AA29"/>
    <mergeCell ref="L28:AA28"/>
    <mergeCell ref="V34:AF34"/>
    <mergeCell ref="V35:AF35"/>
    <mergeCell ref="A34:J34"/>
  </mergeCells>
  <pageMargins left="0.78740157480314965" right="0.59055118110236227" top="0.39370078740157483" bottom="0.39370078740157483" header="0" footer="0"/>
  <pageSetup paperSize="9" scale="71" fitToHeight="0" orientation="portrait" r:id="rId1"/>
  <rowBreaks count="1" manualBreakCount="1">
    <brk id="51" max="4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7"/>
  <sheetViews>
    <sheetView showGridLines="0" view="pageBreakPreview" zoomScaleNormal="70" zoomScaleSheetLayoutView="100" zoomScalePageLayoutView="70" workbookViewId="0">
      <selection activeCell="K4" sqref="K4:AF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54" s="3" customFormat="1" ht="20.100000000000001" customHeight="1" x14ac:dyDescent="0.2">
      <c r="A1" s="411" t="s">
        <v>35</v>
      </c>
      <c r="B1" s="412"/>
      <c r="C1" s="412"/>
      <c r="D1" s="412"/>
      <c r="E1" s="413"/>
      <c r="F1" s="411" t="s">
        <v>20</v>
      </c>
      <c r="G1" s="412"/>
      <c r="H1" s="412"/>
      <c r="I1" s="412"/>
      <c r="J1" s="413"/>
      <c r="K1" s="411" t="s">
        <v>36</v>
      </c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  <c r="AJ1" s="412"/>
      <c r="AK1" s="413"/>
      <c r="AL1" s="411" t="s">
        <v>237</v>
      </c>
      <c r="AM1" s="412"/>
      <c r="AN1" s="412"/>
      <c r="AO1" s="412"/>
      <c r="AP1" s="412"/>
      <c r="AQ1" s="413"/>
    </row>
    <row r="2" spans="1:54" s="3" customFormat="1" ht="20.100000000000001" customHeight="1" x14ac:dyDescent="0.2">
      <c r="A2" s="414" t="s">
        <v>249</v>
      </c>
      <c r="B2" s="415"/>
      <c r="C2" s="415"/>
      <c r="D2" s="415"/>
      <c r="E2" s="416"/>
      <c r="F2" s="417">
        <v>43738</v>
      </c>
      <c r="G2" s="418"/>
      <c r="H2" s="418"/>
      <c r="I2" s="418"/>
      <c r="J2" s="419"/>
      <c r="K2" s="420" t="s">
        <v>236</v>
      </c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421"/>
      <c r="Y2" s="421"/>
      <c r="Z2" s="421"/>
      <c r="AA2" s="421"/>
      <c r="AB2" s="421"/>
      <c r="AC2" s="421"/>
      <c r="AD2" s="421"/>
      <c r="AE2" s="421"/>
      <c r="AF2" s="421"/>
      <c r="AG2" s="421"/>
      <c r="AH2" s="421"/>
      <c r="AI2" s="421"/>
      <c r="AJ2" s="421"/>
      <c r="AK2" s="422"/>
      <c r="AL2" s="420" t="s">
        <v>238</v>
      </c>
      <c r="AM2" s="421"/>
      <c r="AN2" s="421"/>
      <c r="AO2" s="421"/>
      <c r="AP2" s="421"/>
      <c r="AQ2" s="422"/>
    </row>
    <row r="3" spans="1:54" s="3" customFormat="1" ht="20.100000000000001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54" s="3" customFormat="1" ht="20.100000000000001" customHeight="1" thickTop="1" x14ac:dyDescent="0.2">
      <c r="A4" s="375" t="s">
        <v>3</v>
      </c>
      <c r="B4" s="376"/>
      <c r="C4" s="376"/>
      <c r="D4" s="376"/>
      <c r="E4" s="376"/>
      <c r="F4" s="376"/>
      <c r="G4" s="376"/>
      <c r="H4" s="376"/>
      <c r="I4" s="376"/>
      <c r="J4" s="377"/>
      <c r="K4" s="381" t="str">
        <f>'List stavby'!B1</f>
        <v>Rekonstrukce žst. Horní Dolní</v>
      </c>
      <c r="L4" s="382"/>
      <c r="M4" s="382"/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2"/>
      <c r="Z4" s="382"/>
      <c r="AA4" s="382"/>
      <c r="AB4" s="382"/>
      <c r="AC4" s="382"/>
      <c r="AD4" s="382"/>
      <c r="AE4" s="382"/>
      <c r="AF4" s="383"/>
      <c r="AG4" s="423" t="s">
        <v>2</v>
      </c>
      <c r="AH4" s="424"/>
      <c r="AI4" s="424"/>
      <c r="AJ4" s="424"/>
      <c r="AK4" s="424"/>
      <c r="AL4" s="361" t="str">
        <f>'List stavby'!B4</f>
        <v>SXXXXXXXXX</v>
      </c>
      <c r="AM4" s="361"/>
      <c r="AN4" s="361"/>
      <c r="AO4" s="361"/>
      <c r="AP4" s="361"/>
      <c r="AQ4" s="362"/>
    </row>
    <row r="5" spans="1:54" s="3" customFormat="1" ht="20.100000000000001" customHeight="1" x14ac:dyDescent="0.2">
      <c r="A5" s="378"/>
      <c r="B5" s="379"/>
      <c r="C5" s="379"/>
      <c r="D5" s="379"/>
      <c r="E5" s="379"/>
      <c r="F5" s="379"/>
      <c r="G5" s="379"/>
      <c r="H5" s="379"/>
      <c r="I5" s="379"/>
      <c r="J5" s="380"/>
      <c r="K5" s="384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  <c r="AC5" s="385"/>
      <c r="AD5" s="385"/>
      <c r="AE5" s="385"/>
      <c r="AF5" s="386"/>
      <c r="AG5" s="425" t="s">
        <v>94</v>
      </c>
      <c r="AH5" s="426"/>
      <c r="AI5" s="426"/>
      <c r="AJ5" s="426"/>
      <c r="AK5" s="426"/>
      <c r="AL5" s="359">
        <f>'List stavby'!B16</f>
        <v>0</v>
      </c>
      <c r="AM5" s="359"/>
      <c r="AN5" s="359"/>
      <c r="AO5" s="359"/>
      <c r="AP5" s="359"/>
      <c r="AQ5" s="360"/>
    </row>
    <row r="6" spans="1:54" s="3" customFormat="1" ht="20.100000000000001" customHeight="1" x14ac:dyDescent="0.2">
      <c r="A6" s="311" t="s">
        <v>92</v>
      </c>
      <c r="B6" s="312"/>
      <c r="C6" s="312"/>
      <c r="D6" s="312"/>
      <c r="E6" s="312"/>
      <c r="F6" s="312"/>
      <c r="G6" s="312"/>
      <c r="H6" s="312"/>
      <c r="I6" s="312"/>
      <c r="J6" s="313"/>
      <c r="K6" s="314" t="str">
        <f>INDEX('Dokumentace dle 499_2006'!B:B,MATCH(AL6,'Dokumentace dle 499_2006'!A:A,0),1)</f>
        <v>Protihlukové objekty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427"/>
      <c r="AG6" s="425" t="s">
        <v>33</v>
      </c>
      <c r="AH6" s="426"/>
      <c r="AI6" s="426"/>
      <c r="AJ6" s="426"/>
      <c r="AK6" s="426"/>
      <c r="AL6" s="357" t="s">
        <v>148</v>
      </c>
      <c r="AM6" s="357"/>
      <c r="AN6" s="357"/>
      <c r="AO6" s="357"/>
      <c r="AP6" s="357"/>
      <c r="AQ6" s="358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</row>
    <row r="7" spans="1:54" s="3" customFormat="1" ht="20.100000000000001" customHeight="1" x14ac:dyDescent="0.2">
      <c r="A7" s="311" t="s">
        <v>4</v>
      </c>
      <c r="B7" s="312"/>
      <c r="C7" s="312"/>
      <c r="D7" s="312"/>
      <c r="E7" s="312"/>
      <c r="F7" s="312"/>
      <c r="G7" s="312"/>
      <c r="H7" s="312"/>
      <c r="I7" s="312"/>
      <c r="J7" s="313"/>
      <c r="K7" s="363" t="s">
        <v>365</v>
      </c>
      <c r="L7" s="364"/>
      <c r="M7" s="364"/>
      <c r="N7" s="364"/>
      <c r="O7" s="364"/>
      <c r="P7" s="364"/>
      <c r="Q7" s="364"/>
      <c r="R7" s="364"/>
      <c r="S7" s="364"/>
      <c r="T7" s="364"/>
      <c r="U7" s="364"/>
      <c r="V7" s="364"/>
      <c r="W7" s="364"/>
      <c r="X7" s="364"/>
      <c r="Y7" s="364"/>
      <c r="Z7" s="364"/>
      <c r="AA7" s="364"/>
      <c r="AB7" s="364"/>
      <c r="AC7" s="364"/>
      <c r="AD7" s="364"/>
      <c r="AE7" s="364"/>
      <c r="AF7" s="365"/>
      <c r="AG7" s="428" t="s">
        <v>251</v>
      </c>
      <c r="AH7" s="429"/>
      <c r="AI7" s="429"/>
      <c r="AJ7" s="429"/>
      <c r="AK7" s="429"/>
      <c r="AL7" s="429"/>
      <c r="AM7" s="128"/>
      <c r="AN7" s="129"/>
      <c r="AO7" s="129"/>
      <c r="AP7" s="129"/>
      <c r="AQ7" s="127"/>
    </row>
    <row r="8" spans="1:54" s="3" customFormat="1" ht="20.100000000000001" customHeight="1" x14ac:dyDescent="0.2">
      <c r="A8" s="279"/>
      <c r="B8" s="280"/>
      <c r="C8" s="280"/>
      <c r="D8" s="280"/>
      <c r="E8" s="280"/>
      <c r="F8" s="280"/>
      <c r="G8" s="280"/>
      <c r="H8" s="280"/>
      <c r="I8" s="280"/>
      <c r="J8" s="281"/>
      <c r="K8" s="366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8"/>
      <c r="AG8" s="369" t="s">
        <v>368</v>
      </c>
      <c r="AH8" s="370"/>
      <c r="AI8" s="370"/>
      <c r="AJ8" s="370"/>
      <c r="AK8" s="370"/>
      <c r="AL8" s="370"/>
      <c r="AM8" s="370"/>
      <c r="AN8" s="370"/>
      <c r="AO8" s="370"/>
      <c r="AP8" s="370"/>
      <c r="AQ8" s="371"/>
    </row>
    <row r="9" spans="1:54" s="3" customFormat="1" ht="20.100000000000001" customHeight="1" x14ac:dyDescent="0.2">
      <c r="A9" s="311" t="s">
        <v>5</v>
      </c>
      <c r="B9" s="312"/>
      <c r="C9" s="312"/>
      <c r="D9" s="312"/>
      <c r="E9" s="312"/>
      <c r="F9" s="312"/>
      <c r="G9" s="312"/>
      <c r="H9" s="312"/>
      <c r="I9" s="312"/>
      <c r="J9" s="313"/>
      <c r="K9" s="314" t="s">
        <v>30</v>
      </c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427"/>
      <c r="AG9" s="437" t="s">
        <v>17</v>
      </c>
      <c r="AH9" s="292"/>
      <c r="AI9" s="292"/>
      <c r="AJ9" s="292"/>
      <c r="AK9" s="292"/>
      <c r="AL9" s="292"/>
      <c r="AM9" s="292"/>
      <c r="AN9" s="292"/>
      <c r="AO9" s="292"/>
      <c r="AP9" s="292"/>
      <c r="AQ9" s="295"/>
    </row>
    <row r="10" spans="1:54" s="3" customFormat="1" ht="20.100000000000001" customHeight="1" x14ac:dyDescent="0.2">
      <c r="A10" s="311" t="s">
        <v>27</v>
      </c>
      <c r="B10" s="312"/>
      <c r="C10" s="312"/>
      <c r="D10" s="312"/>
      <c r="E10" s="312"/>
      <c r="F10" s="312"/>
      <c r="G10" s="312"/>
      <c r="H10" s="312"/>
      <c r="I10" s="312"/>
      <c r="J10" s="313"/>
      <c r="K10" s="314" t="s">
        <v>28</v>
      </c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3"/>
      <c r="Z10" s="294" t="s">
        <v>29</v>
      </c>
      <c r="AA10" s="292"/>
      <c r="AB10" s="292"/>
      <c r="AC10" s="292"/>
      <c r="AD10" s="292"/>
      <c r="AE10" s="292"/>
      <c r="AF10" s="315"/>
      <c r="AG10" s="438" t="s">
        <v>229</v>
      </c>
      <c r="AH10" s="340"/>
      <c r="AI10" s="340"/>
      <c r="AJ10" s="340"/>
      <c r="AK10" s="340"/>
      <c r="AL10" s="340"/>
      <c r="AM10" s="340"/>
      <c r="AN10" s="340"/>
      <c r="AO10" s="340"/>
      <c r="AP10" s="340"/>
      <c r="AQ10" s="439"/>
    </row>
    <row r="11" spans="1:54" s="3" customFormat="1" ht="20.100000000000001" customHeight="1" thickBot="1" x14ac:dyDescent="0.25">
      <c r="A11" s="328" t="s">
        <v>32</v>
      </c>
      <c r="B11" s="329"/>
      <c r="C11" s="329"/>
      <c r="D11" s="329"/>
      <c r="E11" s="329"/>
      <c r="F11" s="329"/>
      <c r="G11" s="329"/>
      <c r="H11" s="329"/>
      <c r="I11" s="329"/>
      <c r="J11" s="329"/>
      <c r="K11" s="307" t="s">
        <v>39</v>
      </c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9"/>
      <c r="Z11" s="307" t="s">
        <v>40</v>
      </c>
      <c r="AA11" s="308"/>
      <c r="AB11" s="308"/>
      <c r="AC11" s="308"/>
      <c r="AD11" s="308"/>
      <c r="AE11" s="308"/>
      <c r="AF11" s="310"/>
      <c r="AG11" s="425" t="s">
        <v>34</v>
      </c>
      <c r="AH11" s="426"/>
      <c r="AI11" s="426"/>
      <c r="AJ11" s="426"/>
      <c r="AK11" s="426"/>
      <c r="AL11" s="440" t="s">
        <v>240</v>
      </c>
      <c r="AM11" s="440"/>
      <c r="AN11" s="440"/>
      <c r="AO11" s="440"/>
      <c r="AP11" s="440"/>
      <c r="AQ11" s="441"/>
    </row>
    <row r="12" spans="1:54" s="3" customFormat="1" ht="20.100000000000001" customHeight="1" x14ac:dyDescent="0.2">
      <c r="A12" s="398" t="s">
        <v>369</v>
      </c>
      <c r="B12" s="399"/>
      <c r="C12" s="399"/>
      <c r="D12" s="399"/>
      <c r="E12" s="399"/>
      <c r="F12" s="399"/>
      <c r="G12" s="399"/>
      <c r="H12" s="399"/>
      <c r="I12" s="399"/>
      <c r="J12" s="399"/>
      <c r="K12" s="399"/>
      <c r="L12" s="399"/>
      <c r="M12" s="399"/>
      <c r="N12" s="399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  <c r="Z12" s="399"/>
      <c r="AA12" s="399"/>
      <c r="AB12" s="399"/>
      <c r="AC12" s="399"/>
      <c r="AD12" s="399"/>
      <c r="AE12" s="399"/>
      <c r="AF12" s="400"/>
      <c r="AG12" s="425"/>
      <c r="AH12" s="426"/>
      <c r="AI12" s="426"/>
      <c r="AJ12" s="426"/>
      <c r="AK12" s="426"/>
      <c r="AL12" s="442"/>
      <c r="AM12" s="442"/>
      <c r="AN12" s="442"/>
      <c r="AO12" s="442"/>
      <c r="AP12" s="442"/>
      <c r="AQ12" s="443"/>
    </row>
    <row r="13" spans="1:54" s="3" customFormat="1" ht="20.100000000000001" customHeight="1" x14ac:dyDescent="0.2">
      <c r="A13" s="260" t="s">
        <v>14</v>
      </c>
      <c r="B13" s="261"/>
      <c r="C13" s="261"/>
      <c r="D13" s="261"/>
      <c r="E13" s="261"/>
      <c r="F13" s="261"/>
      <c r="G13" s="261"/>
      <c r="H13" s="261"/>
      <c r="I13" s="261"/>
      <c r="J13" s="262"/>
      <c r="K13" s="263" t="s">
        <v>13</v>
      </c>
      <c r="L13" s="261"/>
      <c r="M13" s="261"/>
      <c r="N13" s="261"/>
      <c r="O13" s="261"/>
      <c r="P13" s="261"/>
      <c r="Q13" s="261"/>
      <c r="R13" s="262"/>
      <c r="S13" s="263" t="s">
        <v>15</v>
      </c>
      <c r="T13" s="261"/>
      <c r="U13" s="261"/>
      <c r="V13" s="261"/>
      <c r="W13" s="261"/>
      <c r="X13" s="261"/>
      <c r="Y13" s="262"/>
      <c r="Z13" s="263" t="s">
        <v>16</v>
      </c>
      <c r="AA13" s="261"/>
      <c r="AB13" s="261"/>
      <c r="AC13" s="261"/>
      <c r="AD13" s="261"/>
      <c r="AE13" s="261"/>
      <c r="AF13" s="430"/>
      <c r="AG13" s="425"/>
      <c r="AH13" s="426"/>
      <c r="AI13" s="426"/>
      <c r="AJ13" s="426"/>
      <c r="AK13" s="426"/>
      <c r="AL13" s="442"/>
      <c r="AM13" s="442"/>
      <c r="AN13" s="442"/>
      <c r="AO13" s="442"/>
      <c r="AP13" s="442"/>
      <c r="AQ13" s="443"/>
    </row>
    <row r="14" spans="1:54" s="3" customFormat="1" ht="20.100000000000001" customHeight="1" thickBot="1" x14ac:dyDescent="0.25">
      <c r="A14" s="350" t="str">
        <f>'List stavby'!B2</f>
        <v>DSP</v>
      </c>
      <c r="B14" s="351"/>
      <c r="C14" s="351"/>
      <c r="D14" s="351"/>
      <c r="E14" s="351"/>
      <c r="F14" s="351"/>
      <c r="G14" s="351"/>
      <c r="H14" s="351"/>
      <c r="I14" s="351"/>
      <c r="J14" s="351"/>
      <c r="K14" s="431">
        <f>'List stavby'!B3</f>
        <v>44104</v>
      </c>
      <c r="L14" s="305"/>
      <c r="M14" s="305"/>
      <c r="N14" s="305"/>
      <c r="O14" s="305"/>
      <c r="P14" s="305"/>
      <c r="Q14" s="305"/>
      <c r="R14" s="432"/>
      <c r="S14" s="433" t="s">
        <v>41</v>
      </c>
      <c r="T14" s="305"/>
      <c r="U14" s="305"/>
      <c r="V14" s="305"/>
      <c r="W14" s="305"/>
      <c r="X14" s="305"/>
      <c r="Y14" s="432"/>
      <c r="Z14" s="434" t="s">
        <v>42</v>
      </c>
      <c r="AA14" s="435"/>
      <c r="AB14" s="435"/>
      <c r="AC14" s="435"/>
      <c r="AD14" s="435"/>
      <c r="AE14" s="435"/>
      <c r="AF14" s="436"/>
      <c r="AG14" s="446"/>
      <c r="AH14" s="447"/>
      <c r="AI14" s="447"/>
      <c r="AJ14" s="447"/>
      <c r="AK14" s="447"/>
      <c r="AL14" s="444"/>
      <c r="AM14" s="444"/>
      <c r="AN14" s="444"/>
      <c r="AO14" s="444"/>
      <c r="AP14" s="444"/>
      <c r="AQ14" s="445"/>
    </row>
    <row r="15" spans="1:54" s="3" customFormat="1" ht="20.100000000000001" customHeight="1" thickTop="1" x14ac:dyDescent="0.2">
      <c r="A15" s="325" t="s">
        <v>2</v>
      </c>
      <c r="B15" s="316"/>
      <c r="C15" s="316"/>
      <c r="D15" s="316"/>
      <c r="E15" s="316"/>
      <c r="F15" s="316"/>
      <c r="G15" s="316"/>
      <c r="H15" s="316"/>
      <c r="I15" s="316"/>
      <c r="J15" s="326"/>
      <c r="K15" s="327" t="s">
        <v>14</v>
      </c>
      <c r="L15" s="316"/>
      <c r="M15" s="316"/>
      <c r="N15" s="316"/>
      <c r="O15" s="326"/>
      <c r="P15" s="327" t="s">
        <v>72</v>
      </c>
      <c r="Q15" s="316"/>
      <c r="R15" s="316"/>
      <c r="S15" s="316"/>
      <c r="T15" s="316"/>
      <c r="U15" s="326"/>
      <c r="V15" s="327" t="s">
        <v>96</v>
      </c>
      <c r="W15" s="316"/>
      <c r="X15" s="316"/>
      <c r="Y15" s="316"/>
      <c r="Z15" s="316"/>
      <c r="AA15" s="316"/>
      <c r="AB15" s="316"/>
      <c r="AC15" s="316"/>
      <c r="AD15" s="326"/>
      <c r="AE15" s="327" t="s">
        <v>91</v>
      </c>
      <c r="AF15" s="316"/>
      <c r="AG15" s="316"/>
      <c r="AH15" s="316" t="s">
        <v>95</v>
      </c>
      <c r="AI15" s="316"/>
      <c r="AJ15" s="316"/>
      <c r="AK15" s="316"/>
      <c r="AL15" s="316"/>
      <c r="AM15" s="316"/>
      <c r="AN15" s="316"/>
      <c r="AO15" s="316"/>
      <c r="AP15" s="316"/>
      <c r="AQ15" s="317"/>
    </row>
    <row r="16" spans="1:54" ht="20.100000000000001" customHeight="1" x14ac:dyDescent="0.25">
      <c r="A16" s="16" t="str">
        <f>MID(AL4,1,1)</f>
        <v>S</v>
      </c>
      <c r="B16" s="17" t="str">
        <f>MID(AL4,2,1)</f>
        <v>X</v>
      </c>
      <c r="C16" s="17" t="str">
        <f>MID(AL4,3,1)</f>
        <v>X</v>
      </c>
      <c r="D16" s="17" t="str">
        <f>MID(AL4,4,1)</f>
        <v>X</v>
      </c>
      <c r="E16" s="17" t="str">
        <f>MID(AL4,5,1)</f>
        <v>X</v>
      </c>
      <c r="F16" s="17" t="str">
        <f>MID(AL4,6,1)</f>
        <v>X</v>
      </c>
      <c r="G16" s="17" t="str">
        <f>MID(AL4,7,1)</f>
        <v>X</v>
      </c>
      <c r="H16" s="17" t="str">
        <f>MID(AL4,8,1)</f>
        <v>X</v>
      </c>
      <c r="I16" s="17" t="str">
        <f>MID(AL4,9,1)</f>
        <v>X</v>
      </c>
      <c r="J16" s="17" t="str">
        <f>MID(AL4,10,1)</f>
        <v>X</v>
      </c>
      <c r="K16" s="17" t="s">
        <v>1</v>
      </c>
      <c r="L16" s="17" t="str">
        <f>IF(MID(A14,1,1)="","X",MID(A14,1,1))</f>
        <v>D</v>
      </c>
      <c r="M16" s="17" t="str">
        <f>IF(MID(A14,2,1)="","X",MID(A14,2,1))</f>
        <v>S</v>
      </c>
      <c r="N16" s="17" t="str">
        <f>IF(MID(A14,3,1)="","X",MID(A14,3,1))</f>
        <v>P</v>
      </c>
      <c r="O16" s="17" t="str">
        <f>IF(MID(A14,4,1)="","X",MID(A14,4,1))</f>
        <v>X</v>
      </c>
      <c r="P16" s="17" t="s">
        <v>1</v>
      </c>
      <c r="Q16" s="17" t="str">
        <f>MID(AL6,1,1)</f>
        <v>D</v>
      </c>
      <c r="R16" s="17" t="str">
        <f>IF(MID(AL6,3,1)="","X",MID(AL6,3,1))</f>
        <v>2</v>
      </c>
      <c r="S16" s="17" t="str">
        <f>IF(MID(AL6,5,1)="","X",MID(AL6,5,1))</f>
        <v>1</v>
      </c>
      <c r="T16" s="17" t="str">
        <f>IF(MID(AL6,7,1)="","X",IF(MID(AL6,8,1)="","0",IF(MID(AL6,7,1)="","X",MID(AL6,7,1))))</f>
        <v>1</v>
      </c>
      <c r="U16" s="17" t="str">
        <f>IF(MID(AL6,7,1)="","X",IF(MID(AL6,8,1)="",MID(AL6,7,1),MID(AL6,8,1)))</f>
        <v>0</v>
      </c>
      <c r="V16" s="17" t="s">
        <v>1</v>
      </c>
      <c r="W16" s="17" t="str">
        <f>IF(MID(SUBSTITUTE(AG8," ",""),1,1)="","X",MID(SUBSTITUTE(AG8," ",""),1,1))</f>
        <v>S</v>
      </c>
      <c r="X16" s="17" t="str">
        <f>IF(MID(SUBSTITUTE(AG8," ",""),2,1)="","X",MID(SUBSTITUTE(AG8," ",""),2,1))</f>
        <v>O</v>
      </c>
      <c r="Y16" s="17" t="str">
        <f>IF(MID(SUBSTITUTE(AG8," ",""),3,1)="","X",MID(SUBSTITUTE(AG8," ",""),3,1))</f>
        <v>0</v>
      </c>
      <c r="Z16" s="17" t="str">
        <f>IF(MID(SUBSTITUTE(AG8," ",""),4,1)="","X",MID(SUBSTITUTE(AG8," ",""),4,1))</f>
        <v>5</v>
      </c>
      <c r="AA16" s="17" t="str">
        <f>IF(MID(SUBSTITUTE(AG8," ",""),6,1)="","X",MID(SUBSTITUTE(AG8," ",""),6,1))</f>
        <v>9</v>
      </c>
      <c r="AB16" s="17" t="str">
        <f>IF(MID(SUBSTITUTE(AG8," ",""),7,1)="","X",MID(SUBSTITUTE(AG8," ",""),7,1))</f>
        <v>9</v>
      </c>
      <c r="AC16" s="17" t="str">
        <f>IF(MID(SUBSTITUTE(AG8," ",""),9,1)="","X",MID(SUBSTITUTE(AG8," ",""),9,1))</f>
        <v>9</v>
      </c>
      <c r="AD16" s="17" t="str">
        <f>IF(MID(SUBSTITUTE(AG8," ",""),10,1)="","X",MID(SUBSTITUTE(AG8," ",""),10,1))</f>
        <v>9</v>
      </c>
      <c r="AE16" s="17" t="s">
        <v>1</v>
      </c>
      <c r="AF16" s="17" t="str">
        <f>IF(MID(SUBSTITUTE(AG8," ",""),12,1)="","X",IF(MID(SUBSTITUTE(AG8," ",""),13,1)="","0",IF(MID(SUBSTITUTE(AG8," ",""),12,1)="","X",MID(SUBSTITUTE(AG8," ",""),12,1))))</f>
        <v>0</v>
      </c>
      <c r="AG16" s="17" t="str">
        <f>IF(MID(SUBSTITUTE(AG8," ",""),12,1)="","X",IF(MID(SUBSTITUTE(AG8," ",""),13,1)="",MID(SUBSTITUTE(AG8," ",""),12,1),MID(SUBSTITUTE(AG8," ",""),13,1)))</f>
        <v>9</v>
      </c>
      <c r="AH16" s="17" t="s">
        <v>1</v>
      </c>
      <c r="AI16" s="126">
        <v>0</v>
      </c>
      <c r="AJ16" s="17" t="s">
        <v>1</v>
      </c>
      <c r="AK16" s="17" t="str">
        <f>IF(MID(AL11,1,1)="","X",MID(AL11,1,1))</f>
        <v>0</v>
      </c>
      <c r="AL16" s="17" t="str">
        <f>IF(MID(AL11,2,1)="","X",MID(AL11,2,1))</f>
        <v>0</v>
      </c>
      <c r="AM16" s="17" t="str">
        <f>IF(MID(AL11,3,1)="","X",MID(AL11,3,1))</f>
        <v>1</v>
      </c>
      <c r="AN16" s="17" t="s">
        <v>1</v>
      </c>
      <c r="AO16" s="17" t="str">
        <f>IF(MID(A2,1,1)="","X",MID(A2,1,1))</f>
        <v>0</v>
      </c>
      <c r="AP16" s="17" t="str">
        <f>IF(MID(A2,2,1)="","X",IF(MID(A2,3,1)="","0",IF(MID(A2,2,1)="","X",MID(A2,2,1))))</f>
        <v>0</v>
      </c>
      <c r="AQ16" s="18" t="str">
        <f>IF(MID(A2,2,1)="","X",IF(MID(A2,3,1)="",MID(A2,2,1),MID(A2,3,1)))</f>
        <v>4</v>
      </c>
    </row>
    <row r="17" spans="1:43" ht="20.100000000000001" customHeight="1" x14ac:dyDescent="0.25">
      <c r="A17" s="318" t="s">
        <v>228</v>
      </c>
      <c r="B17" s="318"/>
      <c r="C17" s="318"/>
      <c r="D17" s="318"/>
      <c r="E17" s="318"/>
      <c r="F17" s="318"/>
      <c r="G17" s="318"/>
      <c r="H17" s="318"/>
      <c r="I17" s="318"/>
      <c r="J17" s="318"/>
      <c r="K17" s="318"/>
      <c r="L17" s="318"/>
      <c r="M17" s="318"/>
      <c r="N17" s="318"/>
      <c r="O17" s="318"/>
      <c r="P17" s="318"/>
      <c r="Q17" s="318"/>
      <c r="R17" s="318"/>
      <c r="S17" s="318"/>
      <c r="T17" s="318"/>
      <c r="U17" s="318"/>
      <c r="V17" s="318"/>
      <c r="W17" s="318"/>
      <c r="X17" s="318"/>
      <c r="Y17" s="318"/>
      <c r="Z17" s="318"/>
      <c r="AA17" s="318"/>
      <c r="AB17" s="318"/>
      <c r="AC17" s="318"/>
      <c r="AD17" s="318"/>
      <c r="AE17" s="318"/>
      <c r="AF17" s="318"/>
      <c r="AG17" s="318"/>
      <c r="AH17" s="318"/>
      <c r="AI17" s="318"/>
      <c r="AJ17" s="318"/>
      <c r="AK17" s="318"/>
      <c r="AL17" s="318"/>
      <c r="AM17" s="318"/>
      <c r="AN17" s="318"/>
      <c r="AO17" s="318"/>
      <c r="AP17" s="318"/>
      <c r="AQ17" s="318"/>
    </row>
  </sheetData>
  <mergeCells count="50">
    <mergeCell ref="AG9:AQ9"/>
    <mergeCell ref="AG10:AQ10"/>
    <mergeCell ref="AL11:AQ14"/>
    <mergeCell ref="AG11:AK14"/>
    <mergeCell ref="AH15:AQ15"/>
    <mergeCell ref="A17:AQ17"/>
    <mergeCell ref="A14:J14"/>
    <mergeCell ref="K14:R14"/>
    <mergeCell ref="S14:Y14"/>
    <mergeCell ref="Z14:AF14"/>
    <mergeCell ref="A15:J15"/>
    <mergeCell ref="K15:O15"/>
    <mergeCell ref="P15:U15"/>
    <mergeCell ref="V15:AD15"/>
    <mergeCell ref="AE15:AG15"/>
    <mergeCell ref="A11:J11"/>
    <mergeCell ref="K11:Y11"/>
    <mergeCell ref="Z11:AF11"/>
    <mergeCell ref="A13:J13"/>
    <mergeCell ref="K13:R13"/>
    <mergeCell ref="S13:Y13"/>
    <mergeCell ref="Z13:AF13"/>
    <mergeCell ref="A12:AF12"/>
    <mergeCell ref="A9:J9"/>
    <mergeCell ref="K9:AF9"/>
    <mergeCell ref="A10:J10"/>
    <mergeCell ref="K10:Y10"/>
    <mergeCell ref="Z10:AF10"/>
    <mergeCell ref="A6:J6"/>
    <mergeCell ref="K6:AF6"/>
    <mergeCell ref="AG6:AK6"/>
    <mergeCell ref="AL6:AQ6"/>
    <mergeCell ref="AG7:AL7"/>
    <mergeCell ref="A7:J8"/>
    <mergeCell ref="K7:AF8"/>
    <mergeCell ref="AG8:AQ8"/>
    <mergeCell ref="A4:J5"/>
    <mergeCell ref="K4:AF5"/>
    <mergeCell ref="AG4:AK4"/>
    <mergeCell ref="AL4:AQ4"/>
    <mergeCell ref="AG5:AK5"/>
    <mergeCell ref="AL5:AQ5"/>
    <mergeCell ref="A1:E1"/>
    <mergeCell ref="F1:J1"/>
    <mergeCell ref="K1:AK1"/>
    <mergeCell ref="AL1:AQ1"/>
    <mergeCell ref="A2:E2"/>
    <mergeCell ref="F2:J2"/>
    <mergeCell ref="K2:AK2"/>
    <mergeCell ref="AL2:AQ2"/>
  </mergeCells>
  <pageMargins left="0.78740157480314965" right="0.59055118110236227" top="0.39370078740157483" bottom="0.39370078740157483" header="0" footer="0"/>
  <pageSetup paperSize="9" scale="7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topLeftCell="A31" zoomScale="85" zoomScaleNormal="85" zoomScalePageLayoutView="85" workbookViewId="0">
      <selection activeCell="B40" sqref="B40:D40"/>
    </sheetView>
  </sheetViews>
  <sheetFormatPr defaultColWidth="8.8984375" defaultRowHeight="14.25" x14ac:dyDescent="0.2"/>
  <cols>
    <col min="1" max="1" width="6" style="15" customWidth="1"/>
    <col min="2" max="2" width="9.5" style="15" bestFit="1" customWidth="1"/>
    <col min="3" max="3" width="33.3984375" style="15" customWidth="1"/>
    <col min="4" max="4" width="6.8984375" style="15" customWidth="1"/>
    <col min="5" max="14" width="2.3984375" style="15" customWidth="1"/>
    <col min="15" max="16384" width="8.8984375" style="15"/>
  </cols>
  <sheetData>
    <row r="1" spans="1:14" ht="24.95" customHeight="1" thickBot="1" x14ac:dyDescent="0.25">
      <c r="A1" s="131" t="s">
        <v>247</v>
      </c>
      <c r="B1" s="132"/>
      <c r="C1" s="132"/>
      <c r="D1" s="462"/>
      <c r="E1" s="462"/>
      <c r="F1" s="462"/>
      <c r="G1" s="462"/>
      <c r="H1" s="462"/>
      <c r="I1" s="462"/>
      <c r="J1" s="462"/>
      <c r="K1" s="133"/>
      <c r="L1" s="133"/>
      <c r="M1" s="133"/>
      <c r="N1" s="134"/>
    </row>
    <row r="2" spans="1:14" ht="15" customHeight="1" x14ac:dyDescent="0.2">
      <c r="A2" s="466" t="s">
        <v>70</v>
      </c>
      <c r="B2" s="467"/>
      <c r="C2" s="470" t="str">
        <f>'List stavby'!B1</f>
        <v>Rekonstrukce žst. Horní Dolní</v>
      </c>
      <c r="D2" s="463" t="s">
        <v>480</v>
      </c>
      <c r="E2" s="464"/>
      <c r="F2" s="464"/>
      <c r="G2" s="464"/>
      <c r="H2" s="464"/>
      <c r="I2" s="464"/>
      <c r="J2" s="464"/>
      <c r="K2" s="464"/>
      <c r="L2" s="464"/>
      <c r="M2" s="464"/>
      <c r="N2" s="465"/>
    </row>
    <row r="3" spans="1:14" ht="15" customHeight="1" x14ac:dyDescent="0.2">
      <c r="A3" s="468"/>
      <c r="B3" s="469"/>
      <c r="C3" s="471"/>
      <c r="D3" s="152" t="s">
        <v>383</v>
      </c>
      <c r="E3" s="23" t="s">
        <v>86</v>
      </c>
      <c r="F3" s="23" t="s">
        <v>49</v>
      </c>
      <c r="G3" s="23" t="s">
        <v>48</v>
      </c>
      <c r="H3" s="23" t="s">
        <v>68</v>
      </c>
      <c r="I3" s="23" t="s">
        <v>384</v>
      </c>
      <c r="J3" s="23"/>
      <c r="K3" s="23"/>
      <c r="L3" s="23"/>
      <c r="M3" s="23"/>
      <c r="N3" s="144"/>
    </row>
    <row r="4" spans="1:14" ht="15" customHeight="1" x14ac:dyDescent="0.2">
      <c r="A4" s="448" t="s">
        <v>367</v>
      </c>
      <c r="B4" s="449"/>
      <c r="C4" s="157" t="str">
        <f>'List stavby'!B4</f>
        <v>SXXXXXXXXX</v>
      </c>
      <c r="D4" s="152" t="s">
        <v>69</v>
      </c>
      <c r="E4" s="23" t="s">
        <v>234</v>
      </c>
      <c r="F4" s="23" t="s">
        <v>393</v>
      </c>
      <c r="G4" s="23" t="s">
        <v>87</v>
      </c>
      <c r="H4" s="23" t="s">
        <v>394</v>
      </c>
      <c r="I4" s="23" t="s">
        <v>49</v>
      </c>
      <c r="J4" s="23"/>
      <c r="K4" s="23"/>
      <c r="L4" s="23"/>
      <c r="M4" s="23"/>
      <c r="N4" s="144"/>
    </row>
    <row r="5" spans="1:14" ht="15" customHeight="1" x14ac:dyDescent="0.2">
      <c r="A5" s="448" t="s">
        <v>67</v>
      </c>
      <c r="B5" s="449"/>
      <c r="C5" s="157" t="str">
        <f>'List stavby'!B2</f>
        <v>DSP</v>
      </c>
      <c r="D5" s="152" t="s">
        <v>66</v>
      </c>
      <c r="E5" s="23" t="s">
        <v>392</v>
      </c>
      <c r="F5" s="23" t="s">
        <v>233</v>
      </c>
      <c r="G5" s="23" t="s">
        <v>233</v>
      </c>
      <c r="H5" s="23" t="s">
        <v>395</v>
      </c>
      <c r="I5" s="23" t="s">
        <v>393</v>
      </c>
      <c r="J5" s="23"/>
      <c r="K5" s="23"/>
      <c r="L5" s="23"/>
      <c r="M5" s="23"/>
      <c r="N5" s="144"/>
    </row>
    <row r="6" spans="1:14" ht="15" customHeight="1" thickBot="1" x14ac:dyDescent="0.25">
      <c r="A6" s="457" t="s">
        <v>13</v>
      </c>
      <c r="B6" s="458"/>
      <c r="C6" s="158">
        <f>'List stavby'!B3</f>
        <v>44104</v>
      </c>
      <c r="D6" s="153" t="s">
        <v>65</v>
      </c>
      <c r="E6" s="146" t="s">
        <v>85</v>
      </c>
      <c r="F6" s="146" t="s">
        <v>85</v>
      </c>
      <c r="G6" s="146" t="s">
        <v>85</v>
      </c>
      <c r="H6" s="146" t="s">
        <v>85</v>
      </c>
      <c r="I6" s="146" t="s">
        <v>85</v>
      </c>
      <c r="J6" s="146"/>
      <c r="K6" s="146"/>
      <c r="L6" s="146"/>
      <c r="M6" s="146"/>
      <c r="N6" s="147"/>
    </row>
    <row r="7" spans="1:14" ht="15" customHeight="1" thickBot="1" x14ac:dyDescent="0.25">
      <c r="A7" s="451"/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</row>
    <row r="8" spans="1:14" ht="24.95" customHeight="1" thickBot="1" x14ac:dyDescent="0.25">
      <c r="A8" s="155" t="s">
        <v>64</v>
      </c>
      <c r="B8" s="450" t="s">
        <v>73</v>
      </c>
      <c r="C8" s="451"/>
      <c r="D8" s="156"/>
      <c r="E8" s="472" t="s">
        <v>385</v>
      </c>
      <c r="F8" s="451"/>
      <c r="G8" s="451"/>
      <c r="H8" s="451"/>
      <c r="I8" s="451"/>
      <c r="J8" s="451"/>
      <c r="K8" s="451"/>
      <c r="L8" s="451"/>
      <c r="M8" s="451"/>
      <c r="N8" s="473"/>
    </row>
    <row r="9" spans="1:14" ht="15" customHeight="1" x14ac:dyDescent="0.2">
      <c r="A9" s="154" t="s">
        <v>62</v>
      </c>
      <c r="B9" s="459" t="s">
        <v>61</v>
      </c>
      <c r="C9" s="460"/>
      <c r="D9" s="461"/>
      <c r="E9" s="150" t="s">
        <v>0</v>
      </c>
      <c r="F9" s="150" t="s">
        <v>0</v>
      </c>
      <c r="G9" s="150" t="s">
        <v>47</v>
      </c>
      <c r="H9" s="150" t="s">
        <v>0</v>
      </c>
      <c r="I9" s="150" t="s">
        <v>47</v>
      </c>
      <c r="J9" s="150"/>
      <c r="K9" s="150"/>
      <c r="L9" s="150"/>
      <c r="M9" s="150"/>
      <c r="N9" s="150"/>
    </row>
    <row r="10" spans="1:14" ht="15" customHeight="1" x14ac:dyDescent="0.2">
      <c r="A10" s="25"/>
      <c r="B10" s="455"/>
      <c r="C10" s="456"/>
      <c r="D10" s="449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15" customHeight="1" x14ac:dyDescent="0.2">
      <c r="A11" s="24" t="s">
        <v>60</v>
      </c>
      <c r="B11" s="455" t="s">
        <v>58</v>
      </c>
      <c r="C11" s="456"/>
      <c r="D11" s="449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15" customHeight="1" x14ac:dyDescent="0.2">
      <c r="A12" s="25" t="s">
        <v>59</v>
      </c>
      <c r="B12" s="452" t="s">
        <v>58</v>
      </c>
      <c r="C12" s="453"/>
      <c r="D12" s="454"/>
      <c r="E12" s="22" t="s">
        <v>0</v>
      </c>
      <c r="F12" s="22" t="s">
        <v>0</v>
      </c>
      <c r="G12" s="22" t="s">
        <v>0</v>
      </c>
      <c r="H12" s="22" t="s">
        <v>47</v>
      </c>
      <c r="I12" s="22" t="s">
        <v>47</v>
      </c>
      <c r="J12" s="22"/>
      <c r="K12" s="22"/>
      <c r="L12" s="22"/>
      <c r="M12" s="22"/>
      <c r="N12" s="22"/>
    </row>
    <row r="13" spans="1:14" ht="15" customHeight="1" x14ac:dyDescent="0.2">
      <c r="A13" s="25" t="s">
        <v>378</v>
      </c>
      <c r="B13" s="452" t="s">
        <v>376</v>
      </c>
      <c r="C13" s="453"/>
      <c r="D13" s="454"/>
      <c r="E13" s="22" t="s">
        <v>0</v>
      </c>
      <c r="F13" s="22" t="s">
        <v>47</v>
      </c>
      <c r="G13" s="22" t="s">
        <v>0</v>
      </c>
      <c r="H13" s="22" t="s">
        <v>47</v>
      </c>
      <c r="I13" s="22" t="s">
        <v>47</v>
      </c>
      <c r="J13" s="22"/>
      <c r="K13" s="22"/>
      <c r="L13" s="22"/>
      <c r="M13" s="22"/>
      <c r="N13" s="22"/>
    </row>
    <row r="14" spans="1:14" ht="15" customHeight="1" x14ac:dyDescent="0.2">
      <c r="A14" s="25" t="s">
        <v>379</v>
      </c>
      <c r="B14" s="452" t="s">
        <v>377</v>
      </c>
      <c r="C14" s="453"/>
      <c r="D14" s="454"/>
      <c r="E14" s="22" t="s">
        <v>0</v>
      </c>
      <c r="F14" s="22" t="s">
        <v>47</v>
      </c>
      <c r="G14" s="22" t="s">
        <v>0</v>
      </c>
      <c r="H14" s="22" t="s">
        <v>47</v>
      </c>
      <c r="I14" s="22" t="s">
        <v>47</v>
      </c>
      <c r="J14" s="22"/>
      <c r="K14" s="22"/>
      <c r="L14" s="22"/>
      <c r="M14" s="22"/>
      <c r="N14" s="22"/>
    </row>
    <row r="15" spans="1:14" ht="15" customHeight="1" x14ac:dyDescent="0.2">
      <c r="A15" s="25"/>
      <c r="B15" s="455"/>
      <c r="C15" s="456"/>
      <c r="D15" s="449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 ht="15" customHeight="1" x14ac:dyDescent="0.2">
      <c r="A16" s="24" t="s">
        <v>57</v>
      </c>
      <c r="B16" s="455" t="s">
        <v>56</v>
      </c>
      <c r="C16" s="456"/>
      <c r="D16" s="449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1:14" ht="15" customHeight="1" x14ac:dyDescent="0.2">
      <c r="A17" s="25" t="s">
        <v>55</v>
      </c>
      <c r="B17" s="452" t="s">
        <v>54</v>
      </c>
      <c r="C17" s="453"/>
      <c r="D17" s="454"/>
      <c r="E17" s="22" t="s">
        <v>0</v>
      </c>
      <c r="F17" s="22" t="s">
        <v>47</v>
      </c>
      <c r="G17" s="22" t="s">
        <v>47</v>
      </c>
      <c r="H17" s="22" t="s">
        <v>47</v>
      </c>
      <c r="I17" s="22" t="s">
        <v>47</v>
      </c>
      <c r="J17" s="22"/>
      <c r="K17" s="22"/>
      <c r="L17" s="22"/>
      <c r="M17" s="22"/>
      <c r="N17" s="22"/>
    </row>
    <row r="18" spans="1:14" ht="15" customHeight="1" x14ac:dyDescent="0.2">
      <c r="A18" s="25" t="s">
        <v>53</v>
      </c>
      <c r="B18" s="452" t="s">
        <v>370</v>
      </c>
      <c r="C18" s="453"/>
      <c r="D18" s="454"/>
      <c r="E18" s="22" t="s">
        <v>0</v>
      </c>
      <c r="F18" s="22" t="s">
        <v>47</v>
      </c>
      <c r="G18" s="22" t="s">
        <v>47</v>
      </c>
      <c r="H18" s="22" t="s">
        <v>0</v>
      </c>
      <c r="I18" s="22" t="s">
        <v>0</v>
      </c>
      <c r="J18" s="22"/>
      <c r="K18" s="22"/>
      <c r="L18" s="22"/>
      <c r="M18" s="22"/>
      <c r="N18" s="22"/>
    </row>
    <row r="19" spans="1:14" ht="15" customHeight="1" x14ac:dyDescent="0.2">
      <c r="A19" s="25" t="s">
        <v>52</v>
      </c>
      <c r="B19" s="452" t="s">
        <v>371</v>
      </c>
      <c r="C19" s="453"/>
      <c r="D19" s="454"/>
      <c r="E19" s="22" t="s">
        <v>0</v>
      </c>
      <c r="F19" s="22" t="s">
        <v>47</v>
      </c>
      <c r="G19" s="22" t="s">
        <v>47</v>
      </c>
      <c r="H19" s="22" t="s">
        <v>0</v>
      </c>
      <c r="I19" s="22" t="s">
        <v>47</v>
      </c>
      <c r="J19" s="22"/>
      <c r="K19" s="22"/>
      <c r="L19" s="22"/>
      <c r="M19" s="22"/>
      <c r="N19" s="22"/>
    </row>
    <row r="20" spans="1:14" ht="15" customHeight="1" x14ac:dyDescent="0.2">
      <c r="A20" s="25" t="s">
        <v>52</v>
      </c>
      <c r="B20" s="452" t="s">
        <v>372</v>
      </c>
      <c r="C20" s="453"/>
      <c r="D20" s="454"/>
      <c r="E20" s="22" t="s">
        <v>0</v>
      </c>
      <c r="F20" s="22" t="s">
        <v>47</v>
      </c>
      <c r="G20" s="22" t="s">
        <v>47</v>
      </c>
      <c r="H20" s="22" t="s">
        <v>0</v>
      </c>
      <c r="I20" s="22" t="s">
        <v>47</v>
      </c>
      <c r="J20" s="22"/>
      <c r="K20" s="22"/>
      <c r="L20" s="22"/>
      <c r="M20" s="22"/>
      <c r="N20" s="22"/>
    </row>
    <row r="21" spans="1:14" ht="15" customHeight="1" x14ac:dyDescent="0.2">
      <c r="A21" s="24"/>
      <c r="B21" s="455"/>
      <c r="C21" s="456"/>
      <c r="D21" s="449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ht="15" customHeight="1" x14ac:dyDescent="0.2">
      <c r="A22" s="24" t="s">
        <v>51</v>
      </c>
      <c r="B22" s="455" t="s">
        <v>248</v>
      </c>
      <c r="C22" s="456"/>
      <c r="D22" s="449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ht="15" customHeight="1" x14ac:dyDescent="0.2">
      <c r="A23" s="25" t="s">
        <v>97</v>
      </c>
      <c r="B23" s="452" t="s">
        <v>98</v>
      </c>
      <c r="C23" s="453"/>
      <c r="D23" s="454"/>
      <c r="E23" s="22" t="s">
        <v>0</v>
      </c>
      <c r="F23" s="22" t="s">
        <v>47</v>
      </c>
      <c r="G23" s="22" t="s">
        <v>47</v>
      </c>
      <c r="H23" s="22" t="s">
        <v>47</v>
      </c>
      <c r="I23" s="22" t="s">
        <v>47</v>
      </c>
      <c r="J23" s="22"/>
      <c r="K23" s="22"/>
      <c r="L23" s="22"/>
      <c r="M23" s="22"/>
      <c r="N23" s="22"/>
    </row>
    <row r="24" spans="1:14" ht="15" customHeight="1" x14ac:dyDescent="0.2">
      <c r="A24" s="25" t="s">
        <v>113</v>
      </c>
      <c r="B24" s="452" t="s">
        <v>114</v>
      </c>
      <c r="C24" s="453"/>
      <c r="D24" s="454"/>
      <c r="E24" s="22" t="s">
        <v>0</v>
      </c>
      <c r="F24" s="22" t="s">
        <v>47</v>
      </c>
      <c r="G24" s="22" t="s">
        <v>47</v>
      </c>
      <c r="H24" s="22" t="s">
        <v>47</v>
      </c>
      <c r="I24" s="22" t="s">
        <v>47</v>
      </c>
      <c r="J24" s="22"/>
      <c r="K24" s="22"/>
      <c r="L24" s="22"/>
      <c r="M24" s="22"/>
      <c r="N24" s="22"/>
    </row>
    <row r="25" spans="1:14" ht="15" customHeight="1" x14ac:dyDescent="0.2">
      <c r="A25" s="25" t="s">
        <v>126</v>
      </c>
      <c r="B25" s="452" t="s">
        <v>373</v>
      </c>
      <c r="C25" s="453"/>
      <c r="D25" s="454"/>
      <c r="E25" s="22" t="s">
        <v>0</v>
      </c>
      <c r="F25" s="22" t="s">
        <v>47</v>
      </c>
      <c r="G25" s="22" t="s">
        <v>47</v>
      </c>
      <c r="H25" s="22" t="s">
        <v>47</v>
      </c>
      <c r="I25" s="22" t="s">
        <v>47</v>
      </c>
      <c r="J25" s="22"/>
      <c r="K25" s="22"/>
      <c r="L25" s="22"/>
      <c r="M25" s="22"/>
      <c r="N25" s="22"/>
    </row>
    <row r="26" spans="1:14" ht="15" customHeight="1" x14ac:dyDescent="0.2">
      <c r="A26" s="25" t="s">
        <v>136</v>
      </c>
      <c r="B26" s="452" t="s">
        <v>137</v>
      </c>
      <c r="C26" s="453"/>
      <c r="D26" s="454"/>
      <c r="E26" s="22" t="s">
        <v>0</v>
      </c>
      <c r="F26" s="22" t="s">
        <v>47</v>
      </c>
      <c r="G26" s="22" t="s">
        <v>47</v>
      </c>
      <c r="H26" s="22" t="s">
        <v>47</v>
      </c>
      <c r="I26" s="22" t="s">
        <v>47</v>
      </c>
      <c r="J26" s="22"/>
      <c r="K26" s="22"/>
      <c r="L26" s="22"/>
      <c r="M26" s="22"/>
      <c r="N26" s="22"/>
    </row>
    <row r="27" spans="1:14" ht="15" customHeight="1" x14ac:dyDescent="0.2">
      <c r="A27" s="25"/>
      <c r="B27" s="455"/>
      <c r="C27" s="456"/>
      <c r="D27" s="449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5" customHeight="1" x14ac:dyDescent="0.2">
      <c r="A28" s="24" t="s">
        <v>88</v>
      </c>
      <c r="B28" s="455" t="s">
        <v>50</v>
      </c>
      <c r="C28" s="456"/>
      <c r="D28" s="449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5" customHeight="1" x14ac:dyDescent="0.2">
      <c r="A29" s="25" t="s">
        <v>89</v>
      </c>
      <c r="B29" s="452" t="s">
        <v>198</v>
      </c>
      <c r="C29" s="453"/>
      <c r="D29" s="454"/>
      <c r="E29" s="22" t="s">
        <v>0</v>
      </c>
      <c r="F29" s="22" t="s">
        <v>47</v>
      </c>
      <c r="G29" s="22" t="s">
        <v>0</v>
      </c>
      <c r="H29" s="22" t="s">
        <v>0</v>
      </c>
      <c r="I29" s="22" t="s">
        <v>0</v>
      </c>
      <c r="J29" s="22"/>
      <c r="K29" s="22"/>
      <c r="L29" s="22"/>
      <c r="M29" s="22"/>
      <c r="N29" s="22"/>
    </row>
    <row r="30" spans="1:14" ht="24.95" customHeight="1" x14ac:dyDescent="0.2">
      <c r="A30" s="169" t="s">
        <v>149</v>
      </c>
      <c r="B30" s="474" t="s">
        <v>374</v>
      </c>
      <c r="C30" s="475"/>
      <c r="D30" s="476"/>
      <c r="E30" s="22" t="s">
        <v>0</v>
      </c>
      <c r="F30" s="22" t="s">
        <v>47</v>
      </c>
      <c r="G30" s="22" t="s">
        <v>47</v>
      </c>
      <c r="H30" s="22" t="s">
        <v>47</v>
      </c>
      <c r="I30" s="22" t="s">
        <v>47</v>
      </c>
      <c r="J30" s="22"/>
      <c r="K30" s="22"/>
      <c r="L30" s="22"/>
      <c r="M30" s="22"/>
      <c r="N30" s="22"/>
    </row>
    <row r="31" spans="1:14" ht="15" customHeight="1" x14ac:dyDescent="0.2">
      <c r="A31" s="25" t="s">
        <v>151</v>
      </c>
      <c r="B31" s="452" t="s">
        <v>375</v>
      </c>
      <c r="C31" s="453"/>
      <c r="D31" s="454"/>
      <c r="E31" s="22" t="s">
        <v>0</v>
      </c>
      <c r="F31" s="22" t="s">
        <v>47</v>
      </c>
      <c r="G31" s="22" t="s">
        <v>47</v>
      </c>
      <c r="H31" s="22" t="s">
        <v>47</v>
      </c>
      <c r="I31" s="22" t="s">
        <v>47</v>
      </c>
      <c r="J31" s="22"/>
      <c r="K31" s="22"/>
      <c r="L31" s="22"/>
      <c r="M31" s="22"/>
      <c r="N31" s="22"/>
    </row>
    <row r="32" spans="1:14" ht="15" customHeight="1" x14ac:dyDescent="0.2">
      <c r="A32" s="25" t="s">
        <v>149</v>
      </c>
      <c r="B32" s="452" t="s">
        <v>154</v>
      </c>
      <c r="C32" s="453"/>
      <c r="D32" s="454"/>
      <c r="E32" s="22" t="s">
        <v>0</v>
      </c>
      <c r="F32" s="22" t="s">
        <v>47</v>
      </c>
      <c r="G32" s="22" t="s">
        <v>47</v>
      </c>
      <c r="H32" s="22" t="s">
        <v>47</v>
      </c>
      <c r="I32" s="22" t="s">
        <v>47</v>
      </c>
      <c r="J32" s="22"/>
      <c r="K32" s="22"/>
      <c r="L32" s="22"/>
      <c r="M32" s="22"/>
      <c r="N32" s="22"/>
    </row>
    <row r="33" spans="1:14" ht="15" customHeight="1" x14ac:dyDescent="0.2">
      <c r="A33" s="25"/>
      <c r="B33" s="455"/>
      <c r="C33" s="456"/>
      <c r="D33" s="449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ht="15" customHeight="1" x14ac:dyDescent="0.2">
      <c r="A34" s="24"/>
      <c r="B34" s="455" t="s">
        <v>380</v>
      </c>
      <c r="C34" s="456"/>
      <c r="D34" s="449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ht="15" customHeight="1" x14ac:dyDescent="0.2">
      <c r="A35" s="25"/>
      <c r="B35" s="452" t="s">
        <v>382</v>
      </c>
      <c r="C35" s="453"/>
      <c r="D35" s="454"/>
      <c r="E35" s="22" t="s">
        <v>0</v>
      </c>
      <c r="F35" s="22" t="s">
        <v>47</v>
      </c>
      <c r="G35" s="22" t="s">
        <v>0</v>
      </c>
      <c r="H35" s="22" t="s">
        <v>0</v>
      </c>
      <c r="I35" s="22" t="s">
        <v>47</v>
      </c>
      <c r="J35" s="22"/>
      <c r="K35" s="22"/>
      <c r="L35" s="22"/>
      <c r="M35" s="22"/>
      <c r="N35" s="22"/>
    </row>
    <row r="36" spans="1:14" ht="15" customHeight="1" x14ac:dyDescent="0.2">
      <c r="A36" s="25"/>
      <c r="B36" s="452" t="s">
        <v>381</v>
      </c>
      <c r="C36" s="453"/>
      <c r="D36" s="454"/>
      <c r="E36" s="22" t="s">
        <v>0</v>
      </c>
      <c r="F36" s="22" t="s">
        <v>47</v>
      </c>
      <c r="G36" s="22" t="s">
        <v>47</v>
      </c>
      <c r="H36" s="22" t="s">
        <v>47</v>
      </c>
      <c r="I36" s="22" t="s">
        <v>0</v>
      </c>
      <c r="J36" s="22"/>
      <c r="K36" s="22"/>
      <c r="L36" s="22"/>
      <c r="M36" s="22"/>
      <c r="N36" s="22"/>
    </row>
    <row r="37" spans="1:14" ht="15" customHeight="1" x14ac:dyDescent="0.2">
      <c r="A37" s="25"/>
      <c r="B37" s="455"/>
      <c r="C37" s="456"/>
      <c r="D37" s="449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ht="15" customHeight="1" x14ac:dyDescent="0.2">
      <c r="A38" s="25"/>
      <c r="B38" s="455"/>
      <c r="C38" s="456"/>
      <c r="D38" s="449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ht="15" customHeight="1" x14ac:dyDescent="0.2">
      <c r="A39" s="25"/>
      <c r="B39" s="455"/>
      <c r="C39" s="456"/>
      <c r="D39" s="449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ht="15" customHeight="1" x14ac:dyDescent="0.2">
      <c r="A40" s="25"/>
      <c r="B40" s="455"/>
      <c r="C40" s="456"/>
      <c r="D40" s="449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ht="15" customHeight="1" x14ac:dyDescent="0.2">
      <c r="A41" s="25"/>
      <c r="B41" s="455"/>
      <c r="C41" s="456"/>
      <c r="D41" s="449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ht="15" customHeight="1" x14ac:dyDescent="0.2">
      <c r="A42" s="25"/>
      <c r="B42" s="455"/>
      <c r="C42" s="456"/>
      <c r="D42" s="449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ht="15" customHeight="1" x14ac:dyDescent="0.2">
      <c r="A43" s="25"/>
      <c r="B43" s="455"/>
      <c r="C43" s="456"/>
      <c r="D43" s="449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ht="15" customHeight="1" x14ac:dyDescent="0.2">
      <c r="A44" s="25"/>
      <c r="B44" s="455"/>
      <c r="C44" s="456"/>
      <c r="D44" s="449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ht="15" customHeight="1" x14ac:dyDescent="0.2">
      <c r="A45" s="25"/>
      <c r="B45" s="455"/>
      <c r="C45" s="456"/>
      <c r="D45" s="449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ht="15" customHeight="1" x14ac:dyDescent="0.2">
      <c r="A46" s="25"/>
      <c r="B46" s="455"/>
      <c r="C46" s="456"/>
      <c r="D46" s="449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ht="15" customHeight="1" x14ac:dyDescent="0.2">
      <c r="A47" s="25"/>
      <c r="B47" s="455"/>
      <c r="C47" s="456"/>
      <c r="D47" s="449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ht="15" customHeight="1" x14ac:dyDescent="0.2">
      <c r="A48" s="25"/>
      <c r="B48" s="455"/>
      <c r="C48" s="456"/>
      <c r="D48" s="449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ht="15" customHeight="1" x14ac:dyDescent="0.2">
      <c r="A49" s="25"/>
      <c r="B49" s="455"/>
      <c r="C49" s="456"/>
      <c r="D49" s="449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ht="15" customHeight="1" x14ac:dyDescent="0.2">
      <c r="A50" s="25"/>
      <c r="B50" s="455"/>
      <c r="C50" s="456"/>
      <c r="D50" s="449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ht="15" customHeight="1" x14ac:dyDescent="0.2">
      <c r="A51" s="25"/>
      <c r="B51" s="455"/>
      <c r="C51" s="456"/>
      <c r="D51" s="449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ht="15" customHeight="1" x14ac:dyDescent="0.2">
      <c r="A52" s="25"/>
      <c r="B52" s="455"/>
      <c r="C52" s="456"/>
      <c r="D52" s="449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5" customHeight="1" x14ac:dyDescent="0.2">
      <c r="A53" s="25"/>
      <c r="B53" s="455"/>
      <c r="C53" s="456"/>
      <c r="D53" s="449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5" customHeight="1" x14ac:dyDescent="0.2">
      <c r="A54" s="25"/>
      <c r="B54" s="455"/>
      <c r="C54" s="456"/>
      <c r="D54" s="449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5" customHeight="1" x14ac:dyDescent="0.2"/>
    <row r="56" spans="1:14" ht="15" customHeight="1" x14ac:dyDescent="0.2"/>
    <row r="57" spans="1:14" ht="15" customHeight="1" x14ac:dyDescent="0.2"/>
    <row r="58" spans="1:14" ht="15" customHeight="1" x14ac:dyDescent="0.2"/>
    <row r="59" spans="1:14" ht="15" customHeight="1" x14ac:dyDescent="0.2"/>
    <row r="60" spans="1:14" ht="15" customHeight="1" x14ac:dyDescent="0.2"/>
    <row r="61" spans="1:14" ht="15" customHeight="1" x14ac:dyDescent="0.2"/>
    <row r="62" spans="1:14" ht="15" customHeight="1" x14ac:dyDescent="0.2"/>
    <row r="63" spans="1:14" ht="15" customHeight="1" x14ac:dyDescent="0.2"/>
    <row r="64" spans="1:1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</sheetData>
  <mergeCells count="56">
    <mergeCell ref="B45:D45"/>
    <mergeCell ref="B51:D51"/>
    <mergeCell ref="B52:D52"/>
    <mergeCell ref="B53:D53"/>
    <mergeCell ref="B54:D54"/>
    <mergeCell ref="B46:D46"/>
    <mergeCell ref="B47:D47"/>
    <mergeCell ref="B48:D48"/>
    <mergeCell ref="B49:D49"/>
    <mergeCell ref="B50:D50"/>
    <mergeCell ref="B24:D24"/>
    <mergeCell ref="B41:D41"/>
    <mergeCell ref="B42:D42"/>
    <mergeCell ref="B43:D43"/>
    <mergeCell ref="B44:D44"/>
    <mergeCell ref="B30:D30"/>
    <mergeCell ref="B31:D31"/>
    <mergeCell ref="B32:D32"/>
    <mergeCell ref="B25:D25"/>
    <mergeCell ref="B26:D26"/>
    <mergeCell ref="B27:D27"/>
    <mergeCell ref="B28:D28"/>
    <mergeCell ref="B29:D29"/>
    <mergeCell ref="B17:D17"/>
    <mergeCell ref="B38:D38"/>
    <mergeCell ref="B39:D39"/>
    <mergeCell ref="B40:D40"/>
    <mergeCell ref="E8:N8"/>
    <mergeCell ref="B35:D35"/>
    <mergeCell ref="B36:D36"/>
    <mergeCell ref="B37:D37"/>
    <mergeCell ref="B33:D33"/>
    <mergeCell ref="B34:D34"/>
    <mergeCell ref="B18:D18"/>
    <mergeCell ref="B19:D19"/>
    <mergeCell ref="B20:D20"/>
    <mergeCell ref="B21:D21"/>
    <mergeCell ref="B22:D22"/>
    <mergeCell ref="B23:D23"/>
    <mergeCell ref="D1:J1"/>
    <mergeCell ref="D2:N2"/>
    <mergeCell ref="A2:B3"/>
    <mergeCell ref="C2:C3"/>
    <mergeCell ref="A4:B4"/>
    <mergeCell ref="A5:B5"/>
    <mergeCell ref="B8:C8"/>
    <mergeCell ref="B14:D14"/>
    <mergeCell ref="B15:D15"/>
    <mergeCell ref="B16:D16"/>
    <mergeCell ref="A6:B6"/>
    <mergeCell ref="A7:N7"/>
    <mergeCell ref="B9:D9"/>
    <mergeCell ref="B10:D10"/>
    <mergeCell ref="B11:D11"/>
    <mergeCell ref="B12:D12"/>
    <mergeCell ref="B13:D13"/>
  </mergeCells>
  <dataValidations count="1">
    <dataValidation type="list" allowBlank="1" showInputMessage="1" showErrorMessage="1" sqref="D2:N2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9" fitToHeight="0" orientation="portrait" r:id="rId1"/>
  <headerFooter>
    <oddHeader xml:space="preserve">&amp;R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GridLines="0" zoomScale="85" zoomScaleNormal="85" zoomScalePageLayoutView="85" workbookViewId="0">
      <selection activeCell="C22" sqref="C22:D2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1" t="s">
        <v>96</v>
      </c>
      <c r="B1" s="479"/>
      <c r="C1" s="479"/>
      <c r="D1" s="479"/>
      <c r="E1" s="479"/>
      <c r="F1" s="479"/>
      <c r="G1" s="479"/>
      <c r="H1" s="479"/>
      <c r="I1" s="479"/>
      <c r="J1" s="479" t="s">
        <v>90</v>
      </c>
      <c r="K1" s="479"/>
      <c r="L1" s="479"/>
      <c r="M1" s="479"/>
      <c r="N1" s="479"/>
      <c r="O1" s="480"/>
    </row>
    <row r="2" spans="1:15" ht="15" customHeight="1" x14ac:dyDescent="0.2">
      <c r="A2" s="482" t="s">
        <v>399</v>
      </c>
      <c r="B2" s="483"/>
      <c r="C2" s="483"/>
      <c r="D2" s="483"/>
      <c r="E2" s="483"/>
      <c r="F2" s="483"/>
      <c r="G2" s="483"/>
      <c r="H2" s="483"/>
      <c r="I2" s="483"/>
      <c r="J2" s="484" t="s">
        <v>499</v>
      </c>
      <c r="K2" s="484"/>
      <c r="L2" s="484"/>
      <c r="M2" s="484"/>
      <c r="N2" s="484"/>
      <c r="O2" s="485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87"/>
      <c r="F4" s="487"/>
      <c r="G4" s="487"/>
      <c r="H4" s="487"/>
      <c r="I4" s="487"/>
      <c r="J4" s="487"/>
      <c r="K4" s="487"/>
      <c r="L4" s="162"/>
      <c r="M4" s="162"/>
      <c r="N4" s="162"/>
      <c r="O4" s="163"/>
    </row>
    <row r="5" spans="1:15" ht="15" customHeight="1" x14ac:dyDescent="0.2">
      <c r="A5" s="466" t="s">
        <v>70</v>
      </c>
      <c r="B5" s="488"/>
      <c r="C5" s="467"/>
      <c r="D5" s="477" t="str">
        <f>'List stavby'!B1</f>
        <v>Rekonstrukce žst. Horní Dolní</v>
      </c>
      <c r="E5" s="463" t="s">
        <v>480</v>
      </c>
      <c r="F5" s="464"/>
      <c r="G5" s="464"/>
      <c r="H5" s="464"/>
      <c r="I5" s="464"/>
      <c r="J5" s="464"/>
      <c r="K5" s="464"/>
      <c r="L5" s="464"/>
      <c r="M5" s="464"/>
      <c r="N5" s="464"/>
      <c r="O5" s="465"/>
    </row>
    <row r="6" spans="1:15" ht="15" customHeight="1" x14ac:dyDescent="0.2">
      <c r="A6" s="468"/>
      <c r="B6" s="489"/>
      <c r="C6" s="469"/>
      <c r="D6" s="478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48" t="s">
        <v>367</v>
      </c>
      <c r="B7" s="456"/>
      <c r="C7" s="449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48" t="s">
        <v>67</v>
      </c>
      <c r="B8" s="456"/>
      <c r="C8" s="449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57" t="s">
        <v>13</v>
      </c>
      <c r="B9" s="486"/>
      <c r="C9" s="458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1"/>
      <c r="B10" s="451"/>
      <c r="C10" s="451"/>
      <c r="D10" s="451"/>
      <c r="E10" s="451"/>
      <c r="F10" s="451"/>
      <c r="G10" s="451"/>
      <c r="H10" s="451"/>
      <c r="I10" s="451"/>
      <c r="J10" s="451"/>
      <c r="K10" s="451"/>
      <c r="L10" s="451"/>
      <c r="M10" s="451"/>
      <c r="N10" s="451"/>
      <c r="O10" s="451"/>
    </row>
    <row r="11" spans="1:15" ht="24.95" customHeight="1" thickBot="1" x14ac:dyDescent="0.25">
      <c r="A11" s="490" t="s">
        <v>64</v>
      </c>
      <c r="B11" s="491"/>
      <c r="C11" s="450" t="s">
        <v>63</v>
      </c>
      <c r="D11" s="451"/>
      <c r="E11" s="151"/>
      <c r="F11" s="450" t="s">
        <v>385</v>
      </c>
      <c r="G11" s="451"/>
      <c r="H11" s="451"/>
      <c r="I11" s="451"/>
      <c r="J11" s="451"/>
      <c r="K11" s="451"/>
      <c r="L11" s="451"/>
      <c r="M11" s="451"/>
      <c r="N11" s="451"/>
      <c r="O11" s="473"/>
    </row>
    <row r="12" spans="1:15" ht="15" customHeight="1" x14ac:dyDescent="0.2">
      <c r="A12" s="148" t="s">
        <v>396</v>
      </c>
      <c r="B12" s="166" t="s">
        <v>240</v>
      </c>
      <c r="C12" s="459" t="s">
        <v>74</v>
      </c>
      <c r="D12" s="460"/>
      <c r="E12" s="149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452"/>
      <c r="D13" s="453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55" t="s">
        <v>398</v>
      </c>
      <c r="D14" s="456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240</v>
      </c>
      <c r="C15" s="452" t="s">
        <v>75</v>
      </c>
      <c r="D15" s="453"/>
      <c r="E15" s="141" t="s">
        <v>401</v>
      </c>
      <c r="F15" s="22" t="s">
        <v>0</v>
      </c>
      <c r="G15" s="22" t="s">
        <v>0</v>
      </c>
      <c r="H15" s="22" t="s">
        <v>0</v>
      </c>
      <c r="I15" s="22" t="s">
        <v>47</v>
      </c>
      <c r="J15" s="22" t="s">
        <v>47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241</v>
      </c>
      <c r="C16" s="452" t="s">
        <v>402</v>
      </c>
      <c r="D16" s="453"/>
      <c r="E16" s="141" t="s">
        <v>403</v>
      </c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47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400</v>
      </c>
      <c r="C17" s="452" t="s">
        <v>405</v>
      </c>
      <c r="D17" s="453"/>
      <c r="E17" s="141" t="s">
        <v>406</v>
      </c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47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 t="s">
        <v>249</v>
      </c>
      <c r="C18" s="452" t="s">
        <v>404</v>
      </c>
      <c r="D18" s="453"/>
      <c r="E18" s="141" t="s">
        <v>403</v>
      </c>
      <c r="F18" s="22" t="s">
        <v>0</v>
      </c>
      <c r="G18" s="22" t="s">
        <v>47</v>
      </c>
      <c r="H18" s="22" t="s">
        <v>0</v>
      </c>
      <c r="I18" s="22" t="s">
        <v>47</v>
      </c>
      <c r="J18" s="22" t="s">
        <v>0</v>
      </c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2"/>
      <c r="D19" s="453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 t="s">
        <v>407</v>
      </c>
      <c r="B20" s="142"/>
      <c r="C20" s="455" t="s">
        <v>408</v>
      </c>
      <c r="D20" s="456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40"/>
      <c r="B21" s="143"/>
      <c r="C21" s="452"/>
      <c r="D21" s="453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39" t="s">
        <v>409</v>
      </c>
      <c r="B22" s="143" t="s">
        <v>240</v>
      </c>
      <c r="C22" s="455" t="s">
        <v>83</v>
      </c>
      <c r="D22" s="456"/>
      <c r="E22" s="141"/>
      <c r="F22" s="22" t="s">
        <v>0</v>
      </c>
      <c r="G22" s="22" t="s">
        <v>47</v>
      </c>
      <c r="H22" s="22" t="s">
        <v>47</v>
      </c>
      <c r="I22" s="22"/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39"/>
      <c r="B23" s="142"/>
      <c r="C23" s="455"/>
      <c r="D23" s="456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2"/>
      <c r="D24" s="453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2"/>
      <c r="D25" s="453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2"/>
      <c r="D26" s="453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39"/>
      <c r="B27" s="143"/>
      <c r="C27" s="455"/>
      <c r="D27" s="456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2"/>
      <c r="D28" s="453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2"/>
      <c r="D29" s="453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40"/>
      <c r="B30" s="143"/>
      <c r="C30" s="452"/>
      <c r="D30" s="453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5" customHeight="1" x14ac:dyDescent="0.2">
      <c r="A31" s="139"/>
      <c r="B31" s="142"/>
      <c r="C31" s="452"/>
      <c r="D31" s="453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ht="15" customHeight="1" x14ac:dyDescent="0.2">
      <c r="A32" s="140"/>
      <c r="B32" s="143"/>
      <c r="C32" s="452"/>
      <c r="D32" s="453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40"/>
      <c r="B33" s="143"/>
      <c r="C33" s="452"/>
      <c r="D33" s="453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40"/>
      <c r="B34" s="143"/>
      <c r="C34" s="452"/>
      <c r="D34" s="453"/>
      <c r="E34" s="141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ht="15" customHeight="1" x14ac:dyDescent="0.2">
      <c r="A35" s="140"/>
      <c r="B35" s="143"/>
      <c r="C35" s="452"/>
      <c r="D35" s="453"/>
      <c r="E35" s="141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ht="15" customHeight="1" x14ac:dyDescent="0.2">
      <c r="A36" s="140"/>
      <c r="B36" s="143"/>
      <c r="C36" s="452"/>
      <c r="D36" s="453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39"/>
      <c r="B37" s="142"/>
      <c r="C37" s="452"/>
      <c r="D37" s="453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/>
      <c r="C38" s="452"/>
      <c r="D38" s="453"/>
      <c r="E38" s="141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52"/>
      <c r="D39" s="453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40"/>
      <c r="B40" s="143"/>
      <c r="C40" s="452"/>
      <c r="D40" s="453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</sheetData>
  <mergeCells count="44">
    <mergeCell ref="C36:D36"/>
    <mergeCell ref="C37:D37"/>
    <mergeCell ref="C38:D38"/>
    <mergeCell ref="C39:D39"/>
    <mergeCell ref="C40:D40"/>
    <mergeCell ref="E4:K4"/>
    <mergeCell ref="A5:C6"/>
    <mergeCell ref="C29:D29"/>
    <mergeCell ref="A11:B11"/>
    <mergeCell ref="C15:D15"/>
    <mergeCell ref="C16:D16"/>
    <mergeCell ref="C17:D17"/>
    <mergeCell ref="C18:D18"/>
    <mergeCell ref="C12:D12"/>
    <mergeCell ref="C13:D13"/>
    <mergeCell ref="C14:D14"/>
    <mergeCell ref="C24:D24"/>
    <mergeCell ref="C25:D25"/>
    <mergeCell ref="C26:D26"/>
    <mergeCell ref="C27:D27"/>
    <mergeCell ref="C28:D28"/>
    <mergeCell ref="C34:D34"/>
    <mergeCell ref="C35:D35"/>
    <mergeCell ref="C30:D30"/>
    <mergeCell ref="C31:D31"/>
    <mergeCell ref="J1:O1"/>
    <mergeCell ref="A1:I1"/>
    <mergeCell ref="A2:I2"/>
    <mergeCell ref="J2:O2"/>
    <mergeCell ref="C32:D32"/>
    <mergeCell ref="C20:D20"/>
    <mergeCell ref="C21:D21"/>
    <mergeCell ref="C22:D22"/>
    <mergeCell ref="C23:D23"/>
    <mergeCell ref="C19:D19"/>
    <mergeCell ref="A9:C9"/>
    <mergeCell ref="A10:O10"/>
    <mergeCell ref="D5:D6"/>
    <mergeCell ref="E5:O5"/>
    <mergeCell ref="A7:C7"/>
    <mergeCell ref="A8:C8"/>
    <mergeCell ref="C33:D33"/>
    <mergeCell ref="C11:D11"/>
    <mergeCell ref="F11:O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showGridLines="0" zoomScale="85" zoomScaleNormal="85" zoomScalePageLayoutView="85" workbookViewId="0">
      <selection activeCell="C27" sqref="C27:D27"/>
    </sheetView>
  </sheetViews>
  <sheetFormatPr defaultColWidth="8.8984375" defaultRowHeight="14.25" x14ac:dyDescent="0.2"/>
  <cols>
    <col min="1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1" t="s">
        <v>96</v>
      </c>
      <c r="B1" s="479"/>
      <c r="C1" s="479"/>
      <c r="D1" s="479"/>
      <c r="E1" s="479"/>
      <c r="F1" s="479"/>
      <c r="G1" s="479"/>
      <c r="H1" s="479"/>
      <c r="I1" s="479"/>
      <c r="J1" s="479" t="s">
        <v>90</v>
      </c>
      <c r="K1" s="479"/>
      <c r="L1" s="479"/>
      <c r="M1" s="479"/>
      <c r="N1" s="479"/>
      <c r="O1" s="480"/>
    </row>
    <row r="2" spans="1:15" ht="15" customHeight="1" x14ac:dyDescent="0.2">
      <c r="A2" s="482" t="s">
        <v>465</v>
      </c>
      <c r="B2" s="483"/>
      <c r="C2" s="483"/>
      <c r="D2" s="483"/>
      <c r="E2" s="483"/>
      <c r="F2" s="483"/>
      <c r="G2" s="483"/>
      <c r="H2" s="483"/>
      <c r="I2" s="483"/>
      <c r="J2" s="484" t="s">
        <v>420</v>
      </c>
      <c r="K2" s="484"/>
      <c r="L2" s="484"/>
      <c r="M2" s="484"/>
      <c r="N2" s="484"/>
      <c r="O2" s="485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87"/>
      <c r="F4" s="487"/>
      <c r="G4" s="487"/>
      <c r="H4" s="487"/>
      <c r="I4" s="487"/>
      <c r="J4" s="487"/>
      <c r="K4" s="487"/>
      <c r="L4" s="162"/>
      <c r="M4" s="162"/>
      <c r="N4" s="162"/>
      <c r="O4" s="163"/>
    </row>
    <row r="5" spans="1:15" ht="15" customHeight="1" x14ac:dyDescent="0.2">
      <c r="A5" s="466" t="s">
        <v>70</v>
      </c>
      <c r="B5" s="488"/>
      <c r="C5" s="467"/>
      <c r="D5" s="477" t="str">
        <f>'List stavby'!B1</f>
        <v>Rekonstrukce žst. Horní Dolní</v>
      </c>
      <c r="E5" s="463" t="s">
        <v>480</v>
      </c>
      <c r="F5" s="464"/>
      <c r="G5" s="464"/>
      <c r="H5" s="464"/>
      <c r="I5" s="464"/>
      <c r="J5" s="464"/>
      <c r="K5" s="464"/>
      <c r="L5" s="464"/>
      <c r="M5" s="464"/>
      <c r="N5" s="464"/>
      <c r="O5" s="465"/>
    </row>
    <row r="6" spans="1:15" ht="15" customHeight="1" x14ac:dyDescent="0.2">
      <c r="A6" s="468"/>
      <c r="B6" s="489"/>
      <c r="C6" s="469"/>
      <c r="D6" s="478"/>
      <c r="E6" s="152" t="s">
        <v>383</v>
      </c>
      <c r="F6" s="23" t="s">
        <v>86</v>
      </c>
      <c r="G6" s="23" t="s">
        <v>49</v>
      </c>
      <c r="H6" s="23" t="s">
        <v>48</v>
      </c>
      <c r="I6" s="23" t="s">
        <v>68</v>
      </c>
      <c r="J6" s="23" t="s">
        <v>384</v>
      </c>
      <c r="K6" s="23"/>
      <c r="L6" s="23"/>
      <c r="M6" s="23"/>
      <c r="N6" s="23"/>
      <c r="O6" s="144"/>
    </row>
    <row r="7" spans="1:15" ht="15" customHeight="1" x14ac:dyDescent="0.2">
      <c r="A7" s="448" t="s">
        <v>367</v>
      </c>
      <c r="B7" s="456"/>
      <c r="C7" s="449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48" t="s">
        <v>67</v>
      </c>
      <c r="B8" s="456"/>
      <c r="C8" s="449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57" t="s">
        <v>13</v>
      </c>
      <c r="B9" s="486"/>
      <c r="C9" s="458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1"/>
      <c r="B10" s="451"/>
      <c r="C10" s="451"/>
      <c r="D10" s="451"/>
      <c r="E10" s="451"/>
      <c r="F10" s="451"/>
      <c r="G10" s="451"/>
      <c r="H10" s="451"/>
      <c r="I10" s="451"/>
      <c r="J10" s="451"/>
      <c r="K10" s="451"/>
      <c r="L10" s="451"/>
      <c r="M10" s="451"/>
      <c r="N10" s="451"/>
      <c r="O10" s="451"/>
    </row>
    <row r="11" spans="1:15" ht="24.95" customHeight="1" thickBot="1" x14ac:dyDescent="0.25">
      <c r="A11" s="490" t="s">
        <v>64</v>
      </c>
      <c r="B11" s="491"/>
      <c r="C11" s="450" t="s">
        <v>63</v>
      </c>
      <c r="D11" s="451"/>
      <c r="E11" s="151"/>
      <c r="F11" s="450" t="s">
        <v>385</v>
      </c>
      <c r="G11" s="451"/>
      <c r="H11" s="451"/>
      <c r="I11" s="451"/>
      <c r="J11" s="451"/>
      <c r="K11" s="451"/>
      <c r="L11" s="451"/>
      <c r="M11" s="451"/>
      <c r="N11" s="451"/>
      <c r="O11" s="473"/>
    </row>
    <row r="12" spans="1:15" ht="15" customHeight="1" x14ac:dyDescent="0.2">
      <c r="A12" s="492" t="s">
        <v>419</v>
      </c>
      <c r="B12" s="493"/>
      <c r="C12" s="496" t="s">
        <v>462</v>
      </c>
      <c r="D12" s="497"/>
      <c r="E12" s="498"/>
      <c r="F12" s="150" t="s">
        <v>0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494" t="s">
        <v>423</v>
      </c>
      <c r="B13" s="495"/>
      <c r="C13" s="499" t="s">
        <v>463</v>
      </c>
      <c r="D13" s="500"/>
      <c r="E13" s="501"/>
      <c r="F13" s="22" t="s">
        <v>0</v>
      </c>
      <c r="G13" s="22" t="s">
        <v>47</v>
      </c>
      <c r="H13" s="22" t="s">
        <v>0</v>
      </c>
      <c r="I13" s="22" t="s">
        <v>47</v>
      </c>
      <c r="J13" s="22" t="s">
        <v>47</v>
      </c>
      <c r="K13" s="22"/>
      <c r="L13" s="22"/>
      <c r="M13" s="22"/>
      <c r="N13" s="22"/>
      <c r="O13" s="22"/>
    </row>
    <row r="14" spans="1:15" ht="15" customHeight="1" x14ac:dyDescent="0.2">
      <c r="A14" s="494" t="s">
        <v>424</v>
      </c>
      <c r="B14" s="495"/>
      <c r="C14" s="499" t="s">
        <v>464</v>
      </c>
      <c r="D14" s="500"/>
      <c r="E14" s="501"/>
      <c r="F14" s="22" t="s">
        <v>47</v>
      </c>
      <c r="G14" s="22" t="s">
        <v>47</v>
      </c>
      <c r="H14" s="22" t="s">
        <v>47</v>
      </c>
      <c r="I14" s="22" t="s">
        <v>47</v>
      </c>
      <c r="J14" s="22" t="s">
        <v>47</v>
      </c>
      <c r="K14" s="22"/>
      <c r="L14" s="22"/>
      <c r="M14" s="22"/>
      <c r="N14" s="22"/>
      <c r="O14" s="22"/>
    </row>
    <row r="15" spans="1:15" ht="15" customHeight="1" x14ac:dyDescent="0.2">
      <c r="A15" s="494" t="s">
        <v>441</v>
      </c>
      <c r="B15" s="495"/>
      <c r="C15" s="499" t="s">
        <v>443</v>
      </c>
      <c r="D15" s="500"/>
      <c r="E15" s="501"/>
      <c r="F15" s="22" t="s">
        <v>0</v>
      </c>
      <c r="G15" s="22" t="s">
        <v>47</v>
      </c>
      <c r="H15" s="22" t="s">
        <v>0</v>
      </c>
      <c r="I15" s="22" t="s">
        <v>47</v>
      </c>
      <c r="J15" s="22" t="s">
        <v>0</v>
      </c>
      <c r="K15" s="22"/>
      <c r="L15" s="22"/>
      <c r="M15" s="22"/>
      <c r="N15" s="22"/>
      <c r="O15" s="22"/>
    </row>
    <row r="16" spans="1:15" ht="15" customHeight="1" x14ac:dyDescent="0.2">
      <c r="A16" s="140"/>
      <c r="B16" s="143"/>
      <c r="C16" s="49"/>
      <c r="D16" s="51"/>
      <c r="E16" s="141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ht="15" customHeight="1" x14ac:dyDescent="0.2">
      <c r="A17" s="140"/>
      <c r="B17" s="143"/>
      <c r="C17" s="49"/>
      <c r="D17" s="51"/>
      <c r="E17" s="141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39"/>
      <c r="B19" s="143"/>
      <c r="C19" s="455"/>
      <c r="D19" s="456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39"/>
      <c r="B20" s="143"/>
      <c r="C20" s="50"/>
      <c r="D20" s="52"/>
      <c r="E20" s="141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ht="15" customHeight="1" x14ac:dyDescent="0.2">
      <c r="A21" s="139"/>
      <c r="B21" s="143"/>
      <c r="C21" s="50"/>
      <c r="D21" s="52"/>
      <c r="E21" s="141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customHeight="1" x14ac:dyDescent="0.2">
      <c r="A22" s="140"/>
      <c r="B22" s="143"/>
      <c r="C22" s="452"/>
      <c r="D22" s="453"/>
      <c r="E22" s="141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">
      <c r="A23" s="139"/>
      <c r="B23" s="143"/>
      <c r="C23" s="455"/>
      <c r="D23" s="456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52"/>
      <c r="D24" s="453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39"/>
      <c r="B25" s="143"/>
      <c r="C25" s="455"/>
      <c r="D25" s="456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/>
      <c r="C26" s="455"/>
      <c r="D26" s="456"/>
      <c r="E26" s="141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customHeight="1" x14ac:dyDescent="0.2">
      <c r="A27" s="140"/>
      <c r="B27" s="143"/>
      <c r="C27" s="452"/>
      <c r="D27" s="453"/>
      <c r="E27" s="141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52"/>
      <c r="D28" s="453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40"/>
      <c r="B29" s="143"/>
      <c r="C29" s="452"/>
      <c r="D29" s="453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2">
      <c r="A30" s="140"/>
      <c r="B30" s="143"/>
      <c r="C30" s="452"/>
      <c r="D30" s="453"/>
      <c r="E30" s="141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2">
      <c r="A31" s="140"/>
      <c r="B31" s="143"/>
      <c r="C31" s="452"/>
      <c r="D31" s="453"/>
      <c r="E31" s="141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2">
      <c r="A32" s="140"/>
      <c r="B32" s="143"/>
      <c r="C32" s="452"/>
      <c r="D32" s="453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140"/>
      <c r="B33" s="143"/>
      <c r="C33" s="452"/>
      <c r="D33" s="453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</sheetData>
  <mergeCells count="36">
    <mergeCell ref="C19:D19"/>
    <mergeCell ref="C22:D22"/>
    <mergeCell ref="C23:D23"/>
    <mergeCell ref="C24:D24"/>
    <mergeCell ref="C33:D33"/>
    <mergeCell ref="C25:D25"/>
    <mergeCell ref="C26:D26"/>
    <mergeCell ref="C27:D27"/>
    <mergeCell ref="C28:D28"/>
    <mergeCell ref="C29:D29"/>
    <mergeCell ref="C30:D30"/>
    <mergeCell ref="C31:D31"/>
    <mergeCell ref="C32:D32"/>
    <mergeCell ref="A7:C7"/>
    <mergeCell ref="A8:C8"/>
    <mergeCell ref="A9:C9"/>
    <mergeCell ref="A10:O10"/>
    <mergeCell ref="A11:B11"/>
    <mergeCell ref="C11:D11"/>
    <mergeCell ref="F11:O11"/>
    <mergeCell ref="A12:B12"/>
    <mergeCell ref="A13:B13"/>
    <mergeCell ref="A14:B14"/>
    <mergeCell ref="A15:B15"/>
    <mergeCell ref="C12:E12"/>
    <mergeCell ref="C13:E13"/>
    <mergeCell ref="C14:E14"/>
    <mergeCell ref="C15:E15"/>
    <mergeCell ref="A5:C6"/>
    <mergeCell ref="D5:D6"/>
    <mergeCell ref="E5:O5"/>
    <mergeCell ref="A1:I1"/>
    <mergeCell ref="J1:O1"/>
    <mergeCell ref="A2:I2"/>
    <mergeCell ref="J2:O2"/>
    <mergeCell ref="E4:K4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88" fitToHeight="0" orientation="portrait" r:id="rId1"/>
  <headerFooter>
    <oddHeader xml:space="preserve">&amp;R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showGridLines="0" zoomScale="85" zoomScaleNormal="85" zoomScalePageLayoutView="85" workbookViewId="0">
      <selection activeCell="C12" sqref="C12:D12"/>
    </sheetView>
  </sheetViews>
  <sheetFormatPr defaultColWidth="8.8984375" defaultRowHeight="14.25" x14ac:dyDescent="0.2"/>
  <cols>
    <col min="1" max="1" width="3.19921875" style="15" customWidth="1"/>
    <col min="2" max="3" width="5.69921875" style="15" customWidth="1"/>
    <col min="4" max="4" width="30.69921875" style="15" customWidth="1"/>
    <col min="5" max="5" width="8.69921875" style="15" customWidth="1"/>
    <col min="6" max="15" width="2.3984375" style="15" customWidth="1"/>
    <col min="16" max="16384" width="8.8984375" style="15"/>
  </cols>
  <sheetData>
    <row r="1" spans="1:15" ht="15" customHeight="1" x14ac:dyDescent="0.2">
      <c r="A1" s="481" t="s">
        <v>96</v>
      </c>
      <c r="B1" s="479"/>
      <c r="C1" s="479"/>
      <c r="D1" s="479"/>
      <c r="E1" s="479"/>
      <c r="F1" s="479"/>
      <c r="G1" s="479"/>
      <c r="H1" s="479"/>
      <c r="I1" s="479"/>
      <c r="J1" s="479" t="s">
        <v>90</v>
      </c>
      <c r="K1" s="479"/>
      <c r="L1" s="479"/>
      <c r="M1" s="479"/>
      <c r="N1" s="479"/>
      <c r="O1" s="480"/>
    </row>
    <row r="2" spans="1:15" ht="15" customHeight="1" x14ac:dyDescent="0.2">
      <c r="A2" s="482" t="s">
        <v>443</v>
      </c>
      <c r="B2" s="483"/>
      <c r="C2" s="483"/>
      <c r="D2" s="483"/>
      <c r="E2" s="483"/>
      <c r="F2" s="483"/>
      <c r="G2" s="483"/>
      <c r="H2" s="483"/>
      <c r="I2" s="483"/>
      <c r="J2" s="484" t="s">
        <v>441</v>
      </c>
      <c r="K2" s="484"/>
      <c r="L2" s="484"/>
      <c r="M2" s="484"/>
      <c r="N2" s="484"/>
      <c r="O2" s="485"/>
    </row>
    <row r="3" spans="1:15" ht="15" customHeight="1" thickBot="1" x14ac:dyDescent="0.25">
      <c r="A3" s="164"/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  <c r="M3" s="165"/>
      <c r="N3" s="165"/>
      <c r="O3" s="165"/>
    </row>
    <row r="4" spans="1:15" ht="24.95" customHeight="1" thickBot="1" x14ac:dyDescent="0.25">
      <c r="A4" s="159" t="s">
        <v>71</v>
      </c>
      <c r="B4" s="160"/>
      <c r="C4" s="161"/>
      <c r="D4" s="161"/>
      <c r="E4" s="487"/>
      <c r="F4" s="487"/>
      <c r="G4" s="487"/>
      <c r="H4" s="487"/>
      <c r="I4" s="487"/>
      <c r="J4" s="487"/>
      <c r="K4" s="487"/>
      <c r="L4" s="162"/>
      <c r="M4" s="162"/>
      <c r="N4" s="162"/>
      <c r="O4" s="163"/>
    </row>
    <row r="5" spans="1:15" ht="15" customHeight="1" x14ac:dyDescent="0.2">
      <c r="A5" s="466" t="s">
        <v>70</v>
      </c>
      <c r="B5" s="488"/>
      <c r="C5" s="467"/>
      <c r="D5" s="477" t="str">
        <f>'List stavby'!B1</f>
        <v>Rekonstrukce žst. Horní Dolní</v>
      </c>
      <c r="E5" s="463" t="s">
        <v>494</v>
      </c>
      <c r="F5" s="464"/>
      <c r="G5" s="464"/>
      <c r="H5" s="464"/>
      <c r="I5" s="464"/>
      <c r="J5" s="464"/>
      <c r="K5" s="464"/>
      <c r="L5" s="464"/>
      <c r="M5" s="464"/>
      <c r="N5" s="464"/>
      <c r="O5" s="465"/>
    </row>
    <row r="6" spans="1:15" ht="15" customHeight="1" x14ac:dyDescent="0.2">
      <c r="A6" s="468"/>
      <c r="B6" s="489"/>
      <c r="C6" s="469"/>
      <c r="D6" s="478"/>
      <c r="E6" s="152" t="s">
        <v>383</v>
      </c>
      <c r="F6" s="23" t="s">
        <v>49</v>
      </c>
      <c r="G6" s="23" t="s">
        <v>48</v>
      </c>
      <c r="H6" s="23" t="s">
        <v>68</v>
      </c>
      <c r="I6" s="23" t="s">
        <v>384</v>
      </c>
      <c r="J6" s="23" t="s">
        <v>495</v>
      </c>
      <c r="K6" s="23"/>
      <c r="L6" s="23"/>
      <c r="M6" s="23"/>
      <c r="N6" s="23"/>
      <c r="O6" s="144"/>
    </row>
    <row r="7" spans="1:15" ht="15" customHeight="1" x14ac:dyDescent="0.2">
      <c r="A7" s="448" t="s">
        <v>367</v>
      </c>
      <c r="B7" s="456"/>
      <c r="C7" s="449"/>
      <c r="D7" s="50" t="str">
        <f>'List stavby'!B4</f>
        <v>SXXXXXXXXX</v>
      </c>
      <c r="E7" s="152" t="s">
        <v>69</v>
      </c>
      <c r="F7" s="23" t="s">
        <v>234</v>
      </c>
      <c r="G7" s="23" t="s">
        <v>393</v>
      </c>
      <c r="H7" s="23" t="s">
        <v>87</v>
      </c>
      <c r="I7" s="23" t="s">
        <v>394</v>
      </c>
      <c r="J7" s="23" t="s">
        <v>49</v>
      </c>
      <c r="K7" s="23"/>
      <c r="L7" s="23"/>
      <c r="M7" s="23"/>
      <c r="N7" s="23"/>
      <c r="O7" s="144"/>
    </row>
    <row r="8" spans="1:15" ht="15" customHeight="1" x14ac:dyDescent="0.2">
      <c r="A8" s="448" t="s">
        <v>67</v>
      </c>
      <c r="B8" s="456"/>
      <c r="C8" s="449"/>
      <c r="D8" s="50" t="str">
        <f>'List stavby'!B2</f>
        <v>DSP</v>
      </c>
      <c r="E8" s="152" t="s">
        <v>66</v>
      </c>
      <c r="F8" s="23" t="s">
        <v>392</v>
      </c>
      <c r="G8" s="23" t="s">
        <v>233</v>
      </c>
      <c r="H8" s="23" t="s">
        <v>233</v>
      </c>
      <c r="I8" s="23" t="s">
        <v>395</v>
      </c>
      <c r="J8" s="23" t="s">
        <v>393</v>
      </c>
      <c r="K8" s="23"/>
      <c r="L8" s="23"/>
      <c r="M8" s="23"/>
      <c r="N8" s="23"/>
      <c r="O8" s="144"/>
    </row>
    <row r="9" spans="1:15" ht="15" customHeight="1" thickBot="1" x14ac:dyDescent="0.25">
      <c r="A9" s="457" t="s">
        <v>13</v>
      </c>
      <c r="B9" s="486"/>
      <c r="C9" s="458"/>
      <c r="D9" s="145">
        <f>'List stavby'!B3</f>
        <v>44104</v>
      </c>
      <c r="E9" s="153" t="s">
        <v>65</v>
      </c>
      <c r="F9" s="146" t="s">
        <v>85</v>
      </c>
      <c r="G9" s="146" t="s">
        <v>85</v>
      </c>
      <c r="H9" s="146" t="s">
        <v>85</v>
      </c>
      <c r="I9" s="146" t="s">
        <v>85</v>
      </c>
      <c r="J9" s="146" t="s">
        <v>85</v>
      </c>
      <c r="K9" s="146"/>
      <c r="L9" s="146"/>
      <c r="M9" s="146"/>
      <c r="N9" s="146"/>
      <c r="O9" s="147"/>
    </row>
    <row r="10" spans="1:15" ht="15" customHeight="1" thickBot="1" x14ac:dyDescent="0.25">
      <c r="A10" s="451"/>
      <c r="B10" s="451"/>
      <c r="C10" s="451"/>
      <c r="D10" s="451"/>
      <c r="E10" s="451"/>
      <c r="F10" s="451"/>
      <c r="G10" s="451"/>
      <c r="H10" s="451"/>
      <c r="I10" s="451"/>
      <c r="J10" s="451"/>
      <c r="K10" s="451"/>
      <c r="L10" s="451"/>
      <c r="M10" s="451"/>
      <c r="N10" s="451"/>
      <c r="O10" s="451"/>
    </row>
    <row r="11" spans="1:15" ht="24.95" customHeight="1" thickBot="1" x14ac:dyDescent="0.25">
      <c r="A11" s="490" t="s">
        <v>64</v>
      </c>
      <c r="B11" s="491"/>
      <c r="C11" s="450" t="s">
        <v>63</v>
      </c>
      <c r="D11" s="451"/>
      <c r="E11" s="151"/>
      <c r="F11" s="450" t="s">
        <v>385</v>
      </c>
      <c r="G11" s="451"/>
      <c r="H11" s="451"/>
      <c r="I11" s="451"/>
      <c r="J11" s="451"/>
      <c r="K11" s="451"/>
      <c r="L11" s="451"/>
      <c r="M11" s="451"/>
      <c r="N11" s="451"/>
      <c r="O11" s="473"/>
    </row>
    <row r="12" spans="1:15" ht="15" customHeight="1" x14ac:dyDescent="0.2">
      <c r="A12" s="148" t="s">
        <v>396</v>
      </c>
      <c r="B12" s="166" t="s">
        <v>240</v>
      </c>
      <c r="C12" s="502" t="s">
        <v>74</v>
      </c>
      <c r="D12" s="503"/>
      <c r="E12" s="149"/>
      <c r="F12" s="150" t="s">
        <v>47</v>
      </c>
      <c r="G12" s="150" t="s">
        <v>0</v>
      </c>
      <c r="H12" s="150" t="s">
        <v>47</v>
      </c>
      <c r="I12" s="150" t="s">
        <v>0</v>
      </c>
      <c r="J12" s="150" t="s">
        <v>0</v>
      </c>
      <c r="K12" s="150"/>
      <c r="L12" s="150"/>
      <c r="M12" s="150"/>
      <c r="N12" s="150"/>
      <c r="O12" s="150"/>
    </row>
    <row r="13" spans="1:15" ht="15" customHeight="1" x14ac:dyDescent="0.2">
      <c r="A13" s="140"/>
      <c r="B13" s="143"/>
      <c r="C13" s="50"/>
      <c r="D13" s="52"/>
      <c r="E13" s="141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5" customHeight="1" x14ac:dyDescent="0.2">
      <c r="A14" s="139" t="s">
        <v>397</v>
      </c>
      <c r="B14" s="142"/>
      <c r="C14" s="455" t="s">
        <v>398</v>
      </c>
      <c r="D14" s="456"/>
      <c r="E14" s="141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">
      <c r="A15" s="140"/>
      <c r="B15" s="143" t="s">
        <v>93</v>
      </c>
      <c r="C15" s="455" t="s">
        <v>426</v>
      </c>
      <c r="D15" s="456"/>
      <c r="E15" s="141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5" customHeight="1" x14ac:dyDescent="0.2">
      <c r="A16" s="140"/>
      <c r="B16" s="143" t="s">
        <v>421</v>
      </c>
      <c r="C16" s="50" t="s">
        <v>445</v>
      </c>
      <c r="D16" s="51"/>
      <c r="E16" s="141"/>
      <c r="F16" s="22" t="s">
        <v>0</v>
      </c>
      <c r="G16" s="22" t="s">
        <v>47</v>
      </c>
      <c r="H16" s="22" t="s">
        <v>0</v>
      </c>
      <c r="I16" s="22" t="s">
        <v>47</v>
      </c>
      <c r="J16" s="22" t="s">
        <v>0</v>
      </c>
      <c r="K16" s="22"/>
      <c r="L16" s="22"/>
      <c r="M16" s="22"/>
      <c r="N16" s="22"/>
      <c r="O16" s="22"/>
    </row>
    <row r="17" spans="1:15" ht="15" customHeight="1" x14ac:dyDescent="0.2">
      <c r="A17" s="140"/>
      <c r="B17" s="143" t="s">
        <v>422</v>
      </c>
      <c r="C17" s="50" t="s">
        <v>446</v>
      </c>
      <c r="D17" s="51"/>
      <c r="E17" s="141"/>
      <c r="F17" s="22" t="s">
        <v>0</v>
      </c>
      <c r="G17" s="22" t="s">
        <v>47</v>
      </c>
      <c r="H17" s="22" t="s">
        <v>0</v>
      </c>
      <c r="I17" s="22" t="s">
        <v>47</v>
      </c>
      <c r="J17" s="22" t="s">
        <v>0</v>
      </c>
      <c r="K17" s="22"/>
      <c r="L17" s="22"/>
      <c r="M17" s="22"/>
      <c r="N17" s="22"/>
      <c r="O17" s="22"/>
    </row>
    <row r="18" spans="1:15" ht="15" customHeight="1" x14ac:dyDescent="0.2">
      <c r="A18" s="140"/>
      <c r="B18" s="143"/>
      <c r="C18" s="49"/>
      <c r="D18" s="51"/>
      <c r="E18" s="141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">
      <c r="A19" s="140"/>
      <c r="B19" s="143" t="s">
        <v>230</v>
      </c>
      <c r="C19" s="455" t="s">
        <v>425</v>
      </c>
      <c r="D19" s="456"/>
      <c r="E19" s="141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ht="15" customHeight="1" x14ac:dyDescent="0.2">
      <c r="A20" s="140"/>
      <c r="B20" s="143" t="s">
        <v>76</v>
      </c>
      <c r="C20" s="50" t="s">
        <v>447</v>
      </c>
      <c r="D20" s="51"/>
      <c r="E20" s="141"/>
      <c r="F20" s="22" t="s">
        <v>0</v>
      </c>
      <c r="G20" s="22" t="s">
        <v>47</v>
      </c>
      <c r="H20" s="22" t="s">
        <v>0</v>
      </c>
      <c r="I20" s="22" t="s">
        <v>47</v>
      </c>
      <c r="J20" s="22" t="s">
        <v>0</v>
      </c>
      <c r="K20" s="22"/>
      <c r="L20" s="22"/>
      <c r="M20" s="22"/>
      <c r="N20" s="22"/>
      <c r="O20" s="22"/>
    </row>
    <row r="21" spans="1:15" ht="15" customHeight="1" x14ac:dyDescent="0.2">
      <c r="A21" s="140"/>
      <c r="B21" s="143" t="s">
        <v>77</v>
      </c>
      <c r="C21" s="50" t="s">
        <v>448</v>
      </c>
      <c r="D21" s="51"/>
      <c r="E21" s="141"/>
      <c r="F21" s="22" t="s">
        <v>0</v>
      </c>
      <c r="G21" s="22" t="s">
        <v>47</v>
      </c>
      <c r="H21" s="22" t="s">
        <v>0</v>
      </c>
      <c r="I21" s="22" t="s">
        <v>47</v>
      </c>
      <c r="J21" s="22" t="s">
        <v>0</v>
      </c>
      <c r="K21" s="22"/>
      <c r="L21" s="22"/>
      <c r="M21" s="22"/>
      <c r="N21" s="22"/>
      <c r="O21" s="22"/>
    </row>
    <row r="22" spans="1:15" ht="15" customHeight="1" x14ac:dyDescent="0.2">
      <c r="A22" s="140"/>
      <c r="B22" s="143" t="s">
        <v>437</v>
      </c>
      <c r="C22" s="50" t="s">
        <v>449</v>
      </c>
      <c r="D22" s="51"/>
      <c r="E22" s="141"/>
      <c r="F22" s="22" t="s">
        <v>0</v>
      </c>
      <c r="G22" s="22" t="s">
        <v>47</v>
      </c>
      <c r="H22" s="22" t="s">
        <v>0</v>
      </c>
      <c r="I22" s="22" t="s">
        <v>47</v>
      </c>
      <c r="J22" s="22" t="s">
        <v>0</v>
      </c>
      <c r="K22" s="22"/>
      <c r="L22" s="22"/>
      <c r="M22" s="22"/>
      <c r="N22" s="22"/>
      <c r="O22" s="22"/>
    </row>
    <row r="23" spans="1:15" ht="15" customHeight="1" x14ac:dyDescent="0.2">
      <c r="A23" s="140"/>
      <c r="B23" s="143" t="s">
        <v>450</v>
      </c>
      <c r="C23" s="50" t="s">
        <v>451</v>
      </c>
      <c r="D23" s="51"/>
      <c r="E23" s="141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">
      <c r="A24" s="140"/>
      <c r="B24" s="143"/>
      <c r="C24" s="49"/>
      <c r="D24" s="51"/>
      <c r="E24" s="141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">
      <c r="A25" s="140"/>
      <c r="B25" s="143" t="s">
        <v>432</v>
      </c>
      <c r="C25" s="455" t="s">
        <v>427</v>
      </c>
      <c r="D25" s="456"/>
      <c r="E25" s="141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customHeight="1" x14ac:dyDescent="0.2">
      <c r="A26" s="140"/>
      <c r="B26" s="143" t="s">
        <v>78</v>
      </c>
      <c r="C26" s="50" t="s">
        <v>452</v>
      </c>
      <c r="D26" s="51"/>
      <c r="E26" s="141"/>
      <c r="F26" s="22" t="s">
        <v>0</v>
      </c>
      <c r="G26" s="22" t="s">
        <v>47</v>
      </c>
      <c r="H26" s="22" t="s">
        <v>0</v>
      </c>
      <c r="I26" s="22" t="s">
        <v>47</v>
      </c>
      <c r="J26" s="22" t="s">
        <v>0</v>
      </c>
      <c r="K26" s="22"/>
      <c r="L26" s="22"/>
      <c r="M26" s="22"/>
      <c r="N26" s="22"/>
      <c r="O26" s="22"/>
    </row>
    <row r="27" spans="1:15" ht="15" customHeight="1" x14ac:dyDescent="0.2">
      <c r="A27" s="140"/>
      <c r="B27" s="143" t="s">
        <v>79</v>
      </c>
      <c r="C27" s="50" t="s">
        <v>453</v>
      </c>
      <c r="D27" s="51"/>
      <c r="E27" s="141"/>
      <c r="F27" s="22" t="s">
        <v>0</v>
      </c>
      <c r="G27" s="22" t="s">
        <v>47</v>
      </c>
      <c r="H27" s="22" t="s">
        <v>0</v>
      </c>
      <c r="I27" s="22" t="s">
        <v>47</v>
      </c>
      <c r="J27" s="22" t="s">
        <v>0</v>
      </c>
      <c r="K27" s="22"/>
      <c r="L27" s="22"/>
      <c r="M27" s="22"/>
      <c r="N27" s="22"/>
      <c r="O27" s="22"/>
    </row>
    <row r="28" spans="1:15" ht="15" customHeight="1" x14ac:dyDescent="0.2">
      <c r="A28" s="140"/>
      <c r="B28" s="143"/>
      <c r="C28" s="49"/>
      <c r="D28" s="51"/>
      <c r="E28" s="141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customHeight="1" x14ac:dyDescent="0.2">
      <c r="A29" s="139"/>
      <c r="B29" s="143" t="s">
        <v>433</v>
      </c>
      <c r="C29" s="455" t="s">
        <v>428</v>
      </c>
      <c r="D29" s="456"/>
      <c r="E29" s="141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15" customHeight="1" x14ac:dyDescent="0.2">
      <c r="A30" s="139"/>
      <c r="B30" s="143" t="s">
        <v>80</v>
      </c>
      <c r="C30" s="50" t="s">
        <v>454</v>
      </c>
      <c r="D30" s="51"/>
      <c r="E30" s="141"/>
      <c r="F30" s="22" t="s">
        <v>0</v>
      </c>
      <c r="G30" s="22" t="s">
        <v>47</v>
      </c>
      <c r="H30" s="22" t="s">
        <v>0</v>
      </c>
      <c r="I30" s="22" t="s">
        <v>47</v>
      </c>
      <c r="J30" s="22" t="s">
        <v>0</v>
      </c>
      <c r="K30" s="22"/>
      <c r="L30" s="22"/>
      <c r="M30" s="22"/>
      <c r="N30" s="22"/>
      <c r="O30" s="22"/>
    </row>
    <row r="31" spans="1:15" ht="15" customHeight="1" x14ac:dyDescent="0.2">
      <c r="A31" s="139"/>
      <c r="B31" s="143" t="s">
        <v>81</v>
      </c>
      <c r="C31" s="50" t="s">
        <v>455</v>
      </c>
      <c r="D31" s="51"/>
      <c r="E31" s="141"/>
      <c r="F31" s="22" t="s">
        <v>0</v>
      </c>
      <c r="G31" s="22" t="s">
        <v>47</v>
      </c>
      <c r="H31" s="22" t="s">
        <v>0</v>
      </c>
      <c r="I31" s="22" t="s">
        <v>47</v>
      </c>
      <c r="J31" s="22" t="s">
        <v>0</v>
      </c>
      <c r="K31" s="22"/>
      <c r="L31" s="22"/>
      <c r="M31" s="22"/>
      <c r="N31" s="22"/>
      <c r="O31" s="22"/>
    </row>
    <row r="32" spans="1:15" ht="15" customHeight="1" x14ac:dyDescent="0.2">
      <c r="A32" s="139"/>
      <c r="B32" s="143"/>
      <c r="C32" s="49"/>
      <c r="D32" s="51"/>
      <c r="E32" s="141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ht="15" customHeight="1" x14ac:dyDescent="0.2">
      <c r="A33" s="139"/>
      <c r="B33" s="143" t="s">
        <v>434</v>
      </c>
      <c r="C33" s="455" t="s">
        <v>429</v>
      </c>
      <c r="D33" s="456"/>
      <c r="E33" s="141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ht="15" customHeight="1" x14ac:dyDescent="0.2">
      <c r="A34" s="139"/>
      <c r="B34" s="143" t="s">
        <v>82</v>
      </c>
      <c r="C34" s="50" t="s">
        <v>456</v>
      </c>
      <c r="D34" s="52"/>
      <c r="E34" s="141"/>
      <c r="F34" s="22" t="s">
        <v>0</v>
      </c>
      <c r="G34" s="22" t="s">
        <v>47</v>
      </c>
      <c r="H34" s="22" t="s">
        <v>0</v>
      </c>
      <c r="I34" s="22" t="s">
        <v>47</v>
      </c>
      <c r="J34" s="22" t="s">
        <v>0</v>
      </c>
      <c r="K34" s="22"/>
      <c r="L34" s="22"/>
      <c r="M34" s="22"/>
      <c r="N34" s="22"/>
      <c r="O34" s="22"/>
    </row>
    <row r="35" spans="1:15" ht="15" customHeight="1" x14ac:dyDescent="0.2">
      <c r="A35" s="139"/>
      <c r="B35" s="143" t="s">
        <v>232</v>
      </c>
      <c r="C35" s="50" t="s">
        <v>457</v>
      </c>
      <c r="D35" s="52"/>
      <c r="E35" s="141"/>
      <c r="F35" s="22" t="s">
        <v>0</v>
      </c>
      <c r="G35" s="22" t="s">
        <v>47</v>
      </c>
      <c r="H35" s="22" t="s">
        <v>0</v>
      </c>
      <c r="I35" s="22" t="s">
        <v>47</v>
      </c>
      <c r="J35" s="22" t="s">
        <v>0</v>
      </c>
      <c r="K35" s="22"/>
      <c r="L35" s="22"/>
      <c r="M35" s="22"/>
      <c r="N35" s="22"/>
      <c r="O35" s="22"/>
    </row>
    <row r="36" spans="1:15" ht="15" customHeight="1" x14ac:dyDescent="0.2">
      <c r="A36" s="139"/>
      <c r="B36" s="143"/>
      <c r="C36" s="49"/>
      <c r="D36" s="51"/>
      <c r="E36" s="141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ht="15" customHeight="1" x14ac:dyDescent="0.2">
      <c r="A37" s="140"/>
      <c r="B37" s="143" t="s">
        <v>435</v>
      </c>
      <c r="C37" s="455" t="s">
        <v>430</v>
      </c>
      <c r="D37" s="456"/>
      <c r="E37" s="141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ht="15" customHeight="1" x14ac:dyDescent="0.2">
      <c r="A38" s="140"/>
      <c r="B38" s="143" t="s">
        <v>84</v>
      </c>
      <c r="C38" s="452" t="s">
        <v>458</v>
      </c>
      <c r="D38" s="453"/>
      <c r="E38" s="141"/>
      <c r="F38" s="22" t="s">
        <v>0</v>
      </c>
      <c r="G38" s="22" t="s">
        <v>47</v>
      </c>
      <c r="H38" s="22" t="s">
        <v>0</v>
      </c>
      <c r="I38" s="22" t="s">
        <v>47</v>
      </c>
      <c r="J38" s="22" t="s">
        <v>0</v>
      </c>
      <c r="K38" s="22"/>
      <c r="L38" s="22"/>
      <c r="M38" s="22"/>
      <c r="N38" s="22"/>
      <c r="O38" s="22"/>
    </row>
    <row r="39" spans="1:15" ht="15" customHeight="1" x14ac:dyDescent="0.2">
      <c r="A39" s="140"/>
      <c r="B39" s="143"/>
      <c r="C39" s="49"/>
      <c r="D39" s="51"/>
      <c r="E39" s="141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ht="15" customHeight="1" x14ac:dyDescent="0.2">
      <c r="A40" s="139"/>
      <c r="B40" s="143" t="s">
        <v>436</v>
      </c>
      <c r="C40" s="455" t="s">
        <v>431</v>
      </c>
      <c r="D40" s="456"/>
      <c r="E40" s="141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ht="15" customHeight="1" x14ac:dyDescent="0.2">
      <c r="A41" s="139"/>
      <c r="B41" s="143" t="s">
        <v>231</v>
      </c>
      <c r="C41" s="50" t="s">
        <v>459</v>
      </c>
      <c r="D41" s="52"/>
      <c r="E41" s="141"/>
      <c r="F41" s="22" t="s">
        <v>0</v>
      </c>
      <c r="G41" s="22" t="s">
        <v>0</v>
      </c>
      <c r="H41" s="22" t="s">
        <v>0</v>
      </c>
      <c r="I41" s="22" t="s">
        <v>47</v>
      </c>
      <c r="J41" s="22" t="s">
        <v>0</v>
      </c>
      <c r="K41" s="22"/>
      <c r="L41" s="22"/>
      <c r="M41" s="22"/>
      <c r="N41" s="22"/>
      <c r="O41" s="22"/>
    </row>
    <row r="42" spans="1:15" ht="15" customHeight="1" x14ac:dyDescent="0.2">
      <c r="A42" s="139"/>
      <c r="B42" s="143" t="s">
        <v>438</v>
      </c>
      <c r="C42" s="50" t="s">
        <v>460</v>
      </c>
      <c r="D42" s="52"/>
      <c r="E42" s="141"/>
      <c r="F42" s="22" t="s">
        <v>0</v>
      </c>
      <c r="G42" s="22" t="s">
        <v>0</v>
      </c>
      <c r="H42" s="22" t="s">
        <v>0</v>
      </c>
      <c r="I42" s="22" t="s">
        <v>47</v>
      </c>
      <c r="J42" s="22" t="s">
        <v>0</v>
      </c>
      <c r="K42" s="22"/>
      <c r="L42" s="22"/>
      <c r="M42" s="22"/>
      <c r="N42" s="22"/>
      <c r="O42" s="22"/>
    </row>
    <row r="43" spans="1:15" ht="15" customHeight="1" x14ac:dyDescent="0.2">
      <c r="A43" s="140"/>
      <c r="B43" s="143"/>
      <c r="C43" s="452"/>
      <c r="D43" s="453"/>
      <c r="E43" s="141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ht="15" customHeight="1" x14ac:dyDescent="0.2">
      <c r="A44" s="139" t="s">
        <v>407</v>
      </c>
      <c r="B44" s="143"/>
      <c r="C44" s="455" t="s">
        <v>414</v>
      </c>
      <c r="D44" s="456"/>
      <c r="E44" s="141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ht="15" customHeight="1" x14ac:dyDescent="0.2">
      <c r="A45" s="140"/>
      <c r="B45" s="143" t="s">
        <v>240</v>
      </c>
      <c r="C45" s="452" t="s">
        <v>461</v>
      </c>
      <c r="D45" s="453"/>
      <c r="E45" s="141"/>
      <c r="F45" s="22" t="s">
        <v>47</v>
      </c>
      <c r="G45" s="22" t="s">
        <v>47</v>
      </c>
      <c r="H45" s="22" t="s">
        <v>0</v>
      </c>
      <c r="I45" s="22" t="s">
        <v>47</v>
      </c>
      <c r="J45" s="22" t="s">
        <v>0</v>
      </c>
      <c r="K45" s="22"/>
      <c r="L45" s="22"/>
      <c r="M45" s="22"/>
      <c r="N45" s="22"/>
      <c r="O45" s="22"/>
    </row>
    <row r="46" spans="1:15" ht="15" customHeight="1" x14ac:dyDescent="0.2">
      <c r="A46" s="139"/>
      <c r="B46" s="143"/>
      <c r="C46" s="455"/>
      <c r="D46" s="456"/>
      <c r="E46" s="141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ht="15" customHeight="1" x14ac:dyDescent="0.2">
      <c r="A47" s="140" t="s">
        <v>409</v>
      </c>
      <c r="B47" s="143"/>
      <c r="C47" s="455" t="s">
        <v>83</v>
      </c>
      <c r="D47" s="456"/>
      <c r="E47" s="141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ht="15" customHeight="1" x14ac:dyDescent="0.2">
      <c r="A48" s="140"/>
      <c r="B48" s="143" t="s">
        <v>421</v>
      </c>
      <c r="C48" s="452" t="s">
        <v>426</v>
      </c>
      <c r="D48" s="453"/>
      <c r="E48" s="141"/>
      <c r="F48" s="22" t="s">
        <v>47</v>
      </c>
      <c r="G48" s="22" t="s">
        <v>47</v>
      </c>
      <c r="H48" s="22" t="s">
        <v>0</v>
      </c>
      <c r="I48" s="22" t="s">
        <v>47</v>
      </c>
      <c r="J48" s="22" t="s">
        <v>0</v>
      </c>
      <c r="K48" s="22"/>
      <c r="L48" s="22"/>
      <c r="M48" s="22"/>
      <c r="N48" s="22"/>
      <c r="O48" s="22"/>
    </row>
    <row r="49" spans="1:15" ht="15" customHeight="1" x14ac:dyDescent="0.2">
      <c r="A49" s="140"/>
      <c r="B49" s="143" t="s">
        <v>76</v>
      </c>
      <c r="C49" s="452" t="s">
        <v>425</v>
      </c>
      <c r="D49" s="453"/>
      <c r="E49" s="141"/>
      <c r="F49" s="22" t="s">
        <v>47</v>
      </c>
      <c r="G49" s="22" t="s">
        <v>47</v>
      </c>
      <c r="H49" s="22" t="s">
        <v>0</v>
      </c>
      <c r="I49" s="22" t="s">
        <v>47</v>
      </c>
      <c r="J49" s="22" t="s">
        <v>0</v>
      </c>
      <c r="K49" s="22"/>
      <c r="L49" s="22"/>
      <c r="M49" s="22"/>
      <c r="N49" s="22"/>
      <c r="O49" s="22"/>
    </row>
    <row r="50" spans="1:15" ht="15" customHeight="1" x14ac:dyDescent="0.2">
      <c r="A50" s="140"/>
      <c r="B50" s="143" t="s">
        <v>78</v>
      </c>
      <c r="C50" s="452" t="s">
        <v>427</v>
      </c>
      <c r="D50" s="453"/>
      <c r="E50" s="141"/>
      <c r="F50" s="22" t="s">
        <v>47</v>
      </c>
      <c r="G50" s="22" t="s">
        <v>47</v>
      </c>
      <c r="H50" s="22" t="s">
        <v>0</v>
      </c>
      <c r="I50" s="22" t="s">
        <v>47</v>
      </c>
      <c r="J50" s="22" t="s">
        <v>0</v>
      </c>
      <c r="K50" s="22"/>
      <c r="L50" s="22"/>
      <c r="M50" s="22"/>
      <c r="N50" s="22"/>
      <c r="O50" s="22"/>
    </row>
    <row r="51" spans="1:15" x14ac:dyDescent="0.2">
      <c r="A51" s="140"/>
      <c r="B51" s="143" t="s">
        <v>80</v>
      </c>
      <c r="C51" s="452" t="s">
        <v>428</v>
      </c>
      <c r="D51" s="453"/>
      <c r="E51" s="141"/>
      <c r="F51" s="22" t="s">
        <v>47</v>
      </c>
      <c r="G51" s="22" t="s">
        <v>47</v>
      </c>
      <c r="H51" s="22" t="s">
        <v>0</v>
      </c>
      <c r="I51" s="22" t="s">
        <v>47</v>
      </c>
      <c r="J51" s="22" t="s">
        <v>0</v>
      </c>
      <c r="K51" s="22"/>
      <c r="L51" s="22"/>
      <c r="M51" s="22"/>
      <c r="N51" s="22"/>
      <c r="O51" s="22"/>
    </row>
    <row r="52" spans="1:15" x14ac:dyDescent="0.2">
      <c r="A52" s="140"/>
      <c r="B52" s="143" t="s">
        <v>82</v>
      </c>
      <c r="C52" s="452" t="s">
        <v>429</v>
      </c>
      <c r="D52" s="453"/>
      <c r="E52" s="141"/>
      <c r="F52" s="22" t="s">
        <v>47</v>
      </c>
      <c r="G52" s="22" t="s">
        <v>47</v>
      </c>
      <c r="H52" s="22" t="s">
        <v>0</v>
      </c>
      <c r="I52" s="22" t="s">
        <v>47</v>
      </c>
      <c r="J52" s="22" t="s">
        <v>0</v>
      </c>
      <c r="K52" s="22"/>
      <c r="L52" s="22"/>
      <c r="M52" s="22"/>
      <c r="N52" s="22"/>
      <c r="O52" s="22"/>
    </row>
    <row r="53" spans="1:15" x14ac:dyDescent="0.2">
      <c r="A53" s="140"/>
      <c r="B53" s="143" t="s">
        <v>84</v>
      </c>
      <c r="C53" s="452" t="s">
        <v>430</v>
      </c>
      <c r="D53" s="453"/>
      <c r="E53" s="141"/>
      <c r="F53" s="22" t="s">
        <v>47</v>
      </c>
      <c r="G53" s="22" t="s">
        <v>47</v>
      </c>
      <c r="H53" s="22" t="s">
        <v>0</v>
      </c>
      <c r="I53" s="22" t="s">
        <v>47</v>
      </c>
      <c r="J53" s="22" t="s">
        <v>0</v>
      </c>
      <c r="K53" s="22"/>
      <c r="L53" s="22"/>
      <c r="M53" s="22"/>
      <c r="N53" s="22"/>
      <c r="O53" s="22"/>
    </row>
    <row r="54" spans="1:15" x14ac:dyDescent="0.2">
      <c r="A54" s="140"/>
      <c r="B54" s="143" t="s">
        <v>231</v>
      </c>
      <c r="C54" s="452" t="s">
        <v>431</v>
      </c>
      <c r="D54" s="453"/>
      <c r="E54" s="141"/>
      <c r="F54" s="22" t="s">
        <v>47</v>
      </c>
      <c r="G54" s="22" t="s">
        <v>0</v>
      </c>
      <c r="H54" s="22" t="s">
        <v>0</v>
      </c>
      <c r="I54" s="22" t="s">
        <v>47</v>
      </c>
      <c r="J54" s="22" t="s">
        <v>0</v>
      </c>
      <c r="K54" s="22"/>
      <c r="L54" s="22"/>
      <c r="M54" s="22"/>
      <c r="N54" s="22"/>
      <c r="O54" s="22"/>
    </row>
  </sheetData>
  <mergeCells count="37">
    <mergeCell ref="C53:D53"/>
    <mergeCell ref="C54:D54"/>
    <mergeCell ref="C38:D38"/>
    <mergeCell ref="C50:D50"/>
    <mergeCell ref="C14:D14"/>
    <mergeCell ref="C15:D15"/>
    <mergeCell ref="C19:D19"/>
    <mergeCell ref="C51:D51"/>
    <mergeCell ref="C52:D52"/>
    <mergeCell ref="C25:D25"/>
    <mergeCell ref="C29:D29"/>
    <mergeCell ref="C33:D33"/>
    <mergeCell ref="C37:D37"/>
    <mergeCell ref="C40:D40"/>
    <mergeCell ref="C49:D49"/>
    <mergeCell ref="C43:D43"/>
    <mergeCell ref="C44:D44"/>
    <mergeCell ref="C45:D45"/>
    <mergeCell ref="C46:D46"/>
    <mergeCell ref="C47:D47"/>
    <mergeCell ref="C48:D48"/>
    <mergeCell ref="C12:D12"/>
    <mergeCell ref="A1:I1"/>
    <mergeCell ref="J1:O1"/>
    <mergeCell ref="E4:K4"/>
    <mergeCell ref="A5:C6"/>
    <mergeCell ref="D5:D6"/>
    <mergeCell ref="E5:O5"/>
    <mergeCell ref="J2:O2"/>
    <mergeCell ref="A7:C7"/>
    <mergeCell ref="A8:C8"/>
    <mergeCell ref="A9:C9"/>
    <mergeCell ref="A10:O10"/>
    <mergeCell ref="A11:B11"/>
    <mergeCell ref="C11:D11"/>
    <mergeCell ref="F11:O11"/>
    <mergeCell ref="A2:I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8</vt:i4>
      </vt:variant>
    </vt:vector>
  </HeadingPairs>
  <TitlesOfParts>
    <vt:vector size="19" baseType="lpstr">
      <vt:lpstr>List stavby</vt:lpstr>
      <vt:lpstr>Projektový tým</vt:lpstr>
      <vt:lpstr>Rozpiska_celé stavby</vt:lpstr>
      <vt:lpstr>Rozpiska_základní</vt:lpstr>
      <vt:lpstr>Rozpiska_vložené přílohy</vt:lpstr>
      <vt:lpstr>Seznam dokumentace stavby</vt:lpstr>
      <vt:lpstr>Seznam SO_XX-XX-XX</vt:lpstr>
      <vt:lpstr>Seznam podobjektů</vt:lpstr>
      <vt:lpstr>Seznam SO_XX-XX-XX_04</vt:lpstr>
      <vt:lpstr>Seznam SK_XX-XX-XX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Pluhařová Lenka</cp:lastModifiedBy>
  <cp:lastPrinted>2019-12-03T00:56:47Z</cp:lastPrinted>
  <dcterms:created xsi:type="dcterms:W3CDTF">2019-01-18T06:44:24Z</dcterms:created>
  <dcterms:modified xsi:type="dcterms:W3CDTF">2021-02-05T09:07:53Z</dcterms:modified>
</cp:coreProperties>
</file>